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招聘\编外人员招聘\公告\第二号公告\"/>
    </mc:Choice>
  </mc:AlternateContent>
  <bookViews>
    <workbookView windowWidth="23145" windowHeight="9675"/>
  </bookViews>
  <sheets>
    <sheet name="9509_6a8d5f32d2145" sheetId="1" r:id="rId1"/>
  </sheets>
  <definedNames>
    <definedName name="_xlnm._FilterDatabase" localSheetId="0" hidden="1">'9509_6a8d5f32d2145'!$A$3:$D$946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<sst xmlns="http://schemas.openxmlformats.org/spreadsheetml/2006/main" count="1893" uniqueCount="893">
  <si>
    <t>附件：</t>
  </si>
  <si>
    <t>海口市琼山区2026年政府办社区卫生服务中心公开招聘编外工作
人员资格初审合格及进入笔试人员名单</t>
  </si>
  <si>
    <t>序号</t>
  </si>
  <si>
    <t>岗位名称</t>
  </si>
  <si>
    <t>姓名</t>
  </si>
  <si>
    <t>身份证号码</t>
  </si>
  <si>
    <t>备注</t>
  </si>
  <si>
    <t>护理（初级）</t>
  </si>
  <si>
    <t>460031********3621</t>
  </si>
  <si>
    <t>460035********132X</t>
  </si>
  <si>
    <t>460004********4423</t>
  </si>
  <si>
    <t>460006********0620</t>
  </si>
  <si>
    <t>460033********5627</t>
  </si>
  <si>
    <t>460004********0026</t>
  </si>
  <si>
    <t>460004********6222</t>
  </si>
  <si>
    <t>460005********4844</t>
  </si>
  <si>
    <t>460028********0824</t>
  </si>
  <si>
    <t>460028********5647</t>
  </si>
  <si>
    <t>460103********2728</t>
  </si>
  <si>
    <t>460026********331X</t>
  </si>
  <si>
    <t>460003********4428</t>
  </si>
  <si>
    <t>230106********0027</t>
  </si>
  <si>
    <t>460006********312X</t>
  </si>
  <si>
    <t>469006********3448</t>
  </si>
  <si>
    <t>460033********5629</t>
  </si>
  <si>
    <t>460004********6029</t>
  </si>
  <si>
    <t>460006********1620</t>
  </si>
  <si>
    <t>469023********0047</t>
  </si>
  <si>
    <t>460004********1425</t>
  </si>
  <si>
    <t>460033********5080</t>
  </si>
  <si>
    <t>469023********0643</t>
  </si>
  <si>
    <t>460031********5240</t>
  </si>
  <si>
    <t>460006********5222</t>
  </si>
  <si>
    <t>460031********7228</t>
  </si>
  <si>
    <t>460033********3272</t>
  </si>
  <si>
    <t>460003********7624</t>
  </si>
  <si>
    <t>460003********4426</t>
  </si>
  <si>
    <t>370921********0021</t>
  </si>
  <si>
    <t>469027********3220</t>
  </si>
  <si>
    <t>469022********2426</t>
  </si>
  <si>
    <t>460003********4022</t>
  </si>
  <si>
    <t>460003********3241</t>
  </si>
  <si>
    <t>460003********5823</t>
  </si>
  <si>
    <t>460025********2726</t>
  </si>
  <si>
    <t>469023********8524</t>
  </si>
  <si>
    <t>460031********0021</t>
  </si>
  <si>
    <t>460103********3626</t>
  </si>
  <si>
    <t>513023********674X</t>
  </si>
  <si>
    <t>460031********1220</t>
  </si>
  <si>
    <t>460033********3881</t>
  </si>
  <si>
    <t>460006********4642</t>
  </si>
  <si>
    <t>469003********8929</t>
  </si>
  <si>
    <t>460004********002X</t>
  </si>
  <si>
    <t>460033********7480</t>
  </si>
  <si>
    <t>460006********1621</t>
  </si>
  <si>
    <t>469003********5029</t>
  </si>
  <si>
    <t>469005********452X</t>
  </si>
  <si>
    <t>460027********003X</t>
  </si>
  <si>
    <t>460006********8422</t>
  </si>
  <si>
    <t>460105********3020</t>
  </si>
  <si>
    <t>460003********2220</t>
  </si>
  <si>
    <t>469030********1823</t>
  </si>
  <si>
    <t>460007********6181</t>
  </si>
  <si>
    <t>431126********8520</t>
  </si>
  <si>
    <t>460033********3213</t>
  </si>
  <si>
    <t>431123********0040</t>
  </si>
  <si>
    <t>460034********332X</t>
  </si>
  <si>
    <t>460107********2327</t>
  </si>
  <si>
    <t>460027********2620</t>
  </si>
  <si>
    <t>469023********3745</t>
  </si>
  <si>
    <t>469028********5027</t>
  </si>
  <si>
    <t>460003********3022</t>
  </si>
  <si>
    <t>460108********5028</t>
  </si>
  <si>
    <t>460004********3623</t>
  </si>
  <si>
    <t>460006********063X</t>
  </si>
  <si>
    <t>460028********0426</t>
  </si>
  <si>
    <t>469005********7923</t>
  </si>
  <si>
    <t>460003********7226</t>
  </si>
  <si>
    <t>460103********3321</t>
  </si>
  <si>
    <t>460004********5227</t>
  </si>
  <si>
    <t>469023********3727</t>
  </si>
  <si>
    <t>460003********0226</t>
  </si>
  <si>
    <t>460003********2446</t>
  </si>
  <si>
    <t>460103********2725</t>
  </si>
  <si>
    <t>460106********3442</t>
  </si>
  <si>
    <t>460034********5104</t>
  </si>
  <si>
    <t>469005********7540</t>
  </si>
  <si>
    <t>469025********1829</t>
  </si>
  <si>
    <t>460105********7526</t>
  </si>
  <si>
    <t>460005********2123</t>
  </si>
  <si>
    <t>460104********1229</t>
  </si>
  <si>
    <t>460027********1029</t>
  </si>
  <si>
    <t>469003********2746</t>
  </si>
  <si>
    <t>460005********6021</t>
  </si>
  <si>
    <t>460003********2840</t>
  </si>
  <si>
    <t>460107********1721</t>
  </si>
  <si>
    <t>460034********5026</t>
  </si>
  <si>
    <t>460107********3025</t>
  </si>
  <si>
    <t>460005********2715</t>
  </si>
  <si>
    <t>460006********3429</t>
  </si>
  <si>
    <t>469028********5022</t>
  </si>
  <si>
    <t>460103********3026</t>
  </si>
  <si>
    <t>469023********7021</t>
  </si>
  <si>
    <t>460105********5928</t>
  </si>
  <si>
    <t>460006********3722</t>
  </si>
  <si>
    <t>460003********7649</t>
  </si>
  <si>
    <t>460036********002X</t>
  </si>
  <si>
    <t>469003********1929</t>
  </si>
  <si>
    <t>460106********342X</t>
  </si>
  <si>
    <t>460200********4483</t>
  </si>
  <si>
    <t>460028********441X</t>
  </si>
  <si>
    <t>460031********5227</t>
  </si>
  <si>
    <t>460005********5624</t>
  </si>
  <si>
    <t>460036********041X</t>
  </si>
  <si>
    <t>460003********482X</t>
  </si>
  <si>
    <t>469007********7248</t>
  </si>
  <si>
    <t>460003********7662</t>
  </si>
  <si>
    <t>460003********7626</t>
  </si>
  <si>
    <t>460006********0621</t>
  </si>
  <si>
    <t>460025********241X</t>
  </si>
  <si>
    <t>460003********0029</t>
  </si>
  <si>
    <t>411329********0089</t>
  </si>
  <si>
    <t>460004********5246</t>
  </si>
  <si>
    <t>460006********1328</t>
  </si>
  <si>
    <t>460104********1847</t>
  </si>
  <si>
    <t>460027********1346</t>
  </si>
  <si>
    <t>460033********3220</t>
  </si>
  <si>
    <t>469027********4741</t>
  </si>
  <si>
    <t>460033********5087</t>
  </si>
  <si>
    <t>469027********5983</t>
  </si>
  <si>
    <t>460105********7520</t>
  </si>
  <si>
    <t>460027********3447</t>
  </si>
  <si>
    <t>460105********7126</t>
  </si>
  <si>
    <t>460027********5941</t>
  </si>
  <si>
    <t>460027********4127</t>
  </si>
  <si>
    <t>460003********5629</t>
  </si>
  <si>
    <t>460004********3422</t>
  </si>
  <si>
    <t>469003********5627</t>
  </si>
  <si>
    <t>460031********4424</t>
  </si>
  <si>
    <t>460027********2920</t>
  </si>
  <si>
    <t>469023********2328</t>
  </si>
  <si>
    <t>469003********5963</t>
  </si>
  <si>
    <t>469023********2943</t>
  </si>
  <si>
    <t>460103********1825</t>
  </si>
  <si>
    <t>460027********2064</t>
  </si>
  <si>
    <t>460004********3487</t>
  </si>
  <si>
    <t>460107********3024</t>
  </si>
  <si>
    <t>460030********6629</t>
  </si>
  <si>
    <t>460025********2426</t>
  </si>
  <si>
    <t>460035********3228</t>
  </si>
  <si>
    <t>370321********2139</t>
  </si>
  <si>
    <t>469026********5620</t>
  </si>
  <si>
    <t>460026********0326</t>
  </si>
  <si>
    <t>469027********4824</t>
  </si>
  <si>
    <t>460004********5827</t>
  </si>
  <si>
    <t>460025********0923</t>
  </si>
  <si>
    <t>469030********7246</t>
  </si>
  <si>
    <t>460105********7521</t>
  </si>
  <si>
    <t>460007********0813</t>
  </si>
  <si>
    <t>469003********5622</t>
  </si>
  <si>
    <t>460033********3588</t>
  </si>
  <si>
    <t>460028********0024</t>
  </si>
  <si>
    <t>460002********0028</t>
  </si>
  <si>
    <t>513921********0776</t>
  </si>
  <si>
    <t>460033********4661</t>
  </si>
  <si>
    <t>460105********3923</t>
  </si>
  <si>
    <t>469026********3627</t>
  </si>
  <si>
    <t>460026********0020</t>
  </si>
  <si>
    <t>460105********1229</t>
  </si>
  <si>
    <t>460030********1820</t>
  </si>
  <si>
    <t>460033********4565</t>
  </si>
  <si>
    <t>460104********092X</t>
  </si>
  <si>
    <t>460102********1214</t>
  </si>
  <si>
    <t>460033********4522</t>
  </si>
  <si>
    <t>460105********7531</t>
  </si>
  <si>
    <t>460004********3223</t>
  </si>
  <si>
    <t>469024********3626</t>
  </si>
  <si>
    <t>460033********7475</t>
  </si>
  <si>
    <t>460004********524X</t>
  </si>
  <si>
    <t>460107********5229</t>
  </si>
  <si>
    <t>460033********3888</t>
  </si>
  <si>
    <t>460028********042X</t>
  </si>
  <si>
    <t>460031********6445</t>
  </si>
  <si>
    <t>469027********4486</t>
  </si>
  <si>
    <t>460026********0348</t>
  </si>
  <si>
    <t>460102********182X</t>
  </si>
  <si>
    <t>341602********3751</t>
  </si>
  <si>
    <t>460102********274X</t>
  </si>
  <si>
    <t>460007********722X</t>
  </si>
  <si>
    <t>460106********4426</t>
  </si>
  <si>
    <t>460103********3325</t>
  </si>
  <si>
    <t>460003********2845</t>
  </si>
  <si>
    <t>460007********5889</t>
  </si>
  <si>
    <t>460103********2721</t>
  </si>
  <si>
    <t>469005********1021</t>
  </si>
  <si>
    <t>460004********5223</t>
  </si>
  <si>
    <t>440582********434X</t>
  </si>
  <si>
    <t>469027********3229</t>
  </si>
  <si>
    <t>460006********8424</t>
  </si>
  <si>
    <t>460033********4801</t>
  </si>
  <si>
    <t>460027********7312</t>
  </si>
  <si>
    <t>469003********6420</t>
  </si>
  <si>
    <t>469027********4500</t>
  </si>
  <si>
    <t>460003********0413</t>
  </si>
  <si>
    <t>469003********1948</t>
  </si>
  <si>
    <t>460105********0625</t>
  </si>
  <si>
    <t>460028********002X</t>
  </si>
  <si>
    <t>460025********4245</t>
  </si>
  <si>
    <t>460105********7123</t>
  </si>
  <si>
    <t>460026********0628</t>
  </si>
  <si>
    <t>460106********3428</t>
  </si>
  <si>
    <t>469003********2221</t>
  </si>
  <si>
    <t>469022********3322</t>
  </si>
  <si>
    <t>460025********0928</t>
  </si>
  <si>
    <t>469027********448X</t>
  </si>
  <si>
    <t>469022********4525</t>
  </si>
  <si>
    <t>460103********2749</t>
  </si>
  <si>
    <t>460003********2422</t>
  </si>
  <si>
    <t>411421********0022</t>
  </si>
  <si>
    <t>460003********2639</t>
  </si>
  <si>
    <t>469003********7022</t>
  </si>
  <si>
    <t>460034********002X</t>
  </si>
  <si>
    <t>460033********3303</t>
  </si>
  <si>
    <t>469023********8241</t>
  </si>
  <si>
    <t>411627********1522</t>
  </si>
  <si>
    <t>513701********6627</t>
  </si>
  <si>
    <t>469003********6421</t>
  </si>
  <si>
    <t>460033********3248</t>
  </si>
  <si>
    <t>460105********3027</t>
  </si>
  <si>
    <t>460004********3421</t>
  </si>
  <si>
    <t>469024********2424</t>
  </si>
  <si>
    <t>460107********2328</t>
  </si>
  <si>
    <t>460003********6420</t>
  </si>
  <si>
    <t>460102********5129</t>
  </si>
  <si>
    <t>460028********6847</t>
  </si>
  <si>
    <t>350505********6020</t>
  </si>
  <si>
    <t>460039********7021</t>
  </si>
  <si>
    <t>460003********6643</t>
  </si>
  <si>
    <t>460006********8767</t>
  </si>
  <si>
    <t>460033********4545</t>
  </si>
  <si>
    <t>469023********3717</t>
  </si>
  <si>
    <t>469023********3729</t>
  </si>
  <si>
    <t>469023********372X</t>
  </si>
  <si>
    <t>460200********1187</t>
  </si>
  <si>
    <t>460004********5222</t>
  </si>
  <si>
    <t>460003********2467</t>
  </si>
  <si>
    <t>460003********7816</t>
  </si>
  <si>
    <t>460004********3620</t>
  </si>
  <si>
    <t>460103********3329</t>
  </si>
  <si>
    <t>460033********6082</t>
  </si>
  <si>
    <t>460004********0827</t>
  </si>
  <si>
    <t>460004********1429</t>
  </si>
  <si>
    <t>460004********5822</t>
  </si>
  <si>
    <t>469007********7240</t>
  </si>
  <si>
    <t>460031********5628</t>
  </si>
  <si>
    <t>460002********5427</t>
  </si>
  <si>
    <t>460003********2826</t>
  </si>
  <si>
    <t>469024********0029</t>
  </si>
  <si>
    <t>460034********5520</t>
  </si>
  <si>
    <t>460003********0828</t>
  </si>
  <si>
    <t>469003********2720</t>
  </si>
  <si>
    <t>460300********0023</t>
  </si>
  <si>
    <t>469030********1521</t>
  </si>
  <si>
    <t>460033********3227</t>
  </si>
  <si>
    <t>469027********4480</t>
  </si>
  <si>
    <t>460005********4324</t>
  </si>
  <si>
    <t>440825********5308</t>
  </si>
  <si>
    <t>460104********2726</t>
  </si>
  <si>
    <t>469027********4488</t>
  </si>
  <si>
    <t>469003********2722</t>
  </si>
  <si>
    <t>469003********2424</t>
  </si>
  <si>
    <t>460034********3324</t>
  </si>
  <si>
    <t>469027********7161</t>
  </si>
  <si>
    <t>469003********2224</t>
  </si>
  <si>
    <t>469003********6148</t>
  </si>
  <si>
    <t>411023********0029</t>
  </si>
  <si>
    <t>460028********2841</t>
  </si>
  <si>
    <t>460028********7223</t>
  </si>
  <si>
    <t>469002********3029</t>
  </si>
  <si>
    <t>460028********5620</t>
  </si>
  <si>
    <t>460300********0624</t>
  </si>
  <si>
    <t>460105********7525</t>
  </si>
  <si>
    <t>460007********2027</t>
  </si>
  <si>
    <t>460003********6621</t>
  </si>
  <si>
    <t>460108********5325</t>
  </si>
  <si>
    <t>460034********0020</t>
  </si>
  <si>
    <t>460028********0028</t>
  </si>
  <si>
    <t>460007********5808</t>
  </si>
  <si>
    <t>460300********1324</t>
  </si>
  <si>
    <t>469023********0023</t>
  </si>
  <si>
    <t>460033********3280</t>
  </si>
  <si>
    <t>469003********5327</t>
  </si>
  <si>
    <t>460107********2644</t>
  </si>
  <si>
    <t>469005********0525</t>
  </si>
  <si>
    <t>460026********5120</t>
  </si>
  <si>
    <t>460028********2822</t>
  </si>
  <si>
    <t>460106********4123</t>
  </si>
  <si>
    <t>469006********0623</t>
  </si>
  <si>
    <t>460028********0820</t>
  </si>
  <si>
    <t>469027********3259</t>
  </si>
  <si>
    <t>460033********3221</t>
  </si>
  <si>
    <t>460103********1243</t>
  </si>
  <si>
    <t>469024********3213</t>
  </si>
  <si>
    <t>460005********3927</t>
  </si>
  <si>
    <t>460004********1023</t>
  </si>
  <si>
    <t>460031********5320</t>
  </si>
  <si>
    <t>460026********0629</t>
  </si>
  <si>
    <t>460103********3025</t>
  </si>
  <si>
    <t>460004********3824</t>
  </si>
  <si>
    <t>460105********752X</t>
  </si>
  <si>
    <t>469002********2223</t>
  </si>
  <si>
    <t>469005********2128</t>
  </si>
  <si>
    <t>460007********5371</t>
  </si>
  <si>
    <t>469021********0026</t>
  </si>
  <si>
    <t>460003********002X</t>
  </si>
  <si>
    <t>460005********6025</t>
  </si>
  <si>
    <t>460027********2964</t>
  </si>
  <si>
    <t>460027********2324</t>
  </si>
  <si>
    <t>460006********092X</t>
  </si>
  <si>
    <t>460007********6825</t>
  </si>
  <si>
    <t>469030********082X</t>
  </si>
  <si>
    <t>469003********7323</t>
  </si>
  <si>
    <t>460034********3624</t>
  </si>
  <si>
    <t>469005********4126</t>
  </si>
  <si>
    <t>460031********4844</t>
  </si>
  <si>
    <t>460105********751X</t>
  </si>
  <si>
    <t>460005********1921</t>
  </si>
  <si>
    <t>460104********1823</t>
  </si>
  <si>
    <t>460107********2622</t>
  </si>
  <si>
    <t>469003********6140</t>
  </si>
  <si>
    <t>460033********4835</t>
  </si>
  <si>
    <t>460007********3366</t>
  </si>
  <si>
    <t>460031********0015</t>
  </si>
  <si>
    <t>460036********2728</t>
  </si>
  <si>
    <t>460026********0929</t>
  </si>
  <si>
    <t>460102********0929</t>
  </si>
  <si>
    <t>420821********4027</t>
  </si>
  <si>
    <t>441581********3025</t>
  </si>
  <si>
    <t>469027********3301</t>
  </si>
  <si>
    <t>460006********5224</t>
  </si>
  <si>
    <t>460003********0460</t>
  </si>
  <si>
    <t>469026********0046</t>
  </si>
  <si>
    <t>460105********7536</t>
  </si>
  <si>
    <t>460033********4482</t>
  </si>
  <si>
    <t>460031********7214</t>
  </si>
  <si>
    <t>460004********5216</t>
  </si>
  <si>
    <t>460033********5982</t>
  </si>
  <si>
    <t>469007********4987</t>
  </si>
  <si>
    <t>460036********0029</t>
  </si>
  <si>
    <t>460004********2220</t>
  </si>
  <si>
    <t>460007********7220</t>
  </si>
  <si>
    <t>460103********1524</t>
  </si>
  <si>
    <t>460033********8346</t>
  </si>
  <si>
    <t>460031********4843</t>
  </si>
  <si>
    <t>460003********582X</t>
  </si>
  <si>
    <t>460003********082X</t>
  </si>
  <si>
    <t>460003********6629</t>
  </si>
  <si>
    <t>460002********2529</t>
  </si>
  <si>
    <t>460028********7224</t>
  </si>
  <si>
    <t>460027********2928</t>
  </si>
  <si>
    <t>460031********0825</t>
  </si>
  <si>
    <t>460033********4804</t>
  </si>
  <si>
    <t>460006********7829</t>
  </si>
  <si>
    <t>460006********8720</t>
  </si>
  <si>
    <t>460033********4505</t>
  </si>
  <si>
    <t>460006********754X</t>
  </si>
  <si>
    <t>460034********1229</t>
  </si>
  <si>
    <t>460027********2921</t>
  </si>
  <si>
    <t>460030********0026</t>
  </si>
  <si>
    <t>469023********1320</t>
  </si>
  <si>
    <t>469023********1324</t>
  </si>
  <si>
    <t>460028********4424</t>
  </si>
  <si>
    <t>433125********4322</t>
  </si>
  <si>
    <t>469027********3221</t>
  </si>
  <si>
    <t>469023********2927</t>
  </si>
  <si>
    <t>460028********2426</t>
  </si>
  <si>
    <t>469003********5016</t>
  </si>
  <si>
    <t>469005********3220</t>
  </si>
  <si>
    <t>460005********122X</t>
  </si>
  <si>
    <t>469022********0326</t>
  </si>
  <si>
    <t>460107********3423</t>
  </si>
  <si>
    <t>469027********3242</t>
  </si>
  <si>
    <t>460006********2327</t>
  </si>
  <si>
    <t>460030********2423</t>
  </si>
  <si>
    <t>460006********4469</t>
  </si>
  <si>
    <t>460033********3947</t>
  </si>
  <si>
    <t>460003********0023</t>
  </si>
  <si>
    <t>460003********4622</t>
  </si>
  <si>
    <t>460006********164X</t>
  </si>
  <si>
    <t>460106********2024</t>
  </si>
  <si>
    <t>460006********1628</t>
  </si>
  <si>
    <t>445281********2416</t>
  </si>
  <si>
    <t>460003********3029</t>
  </si>
  <si>
    <t>469007********6187</t>
  </si>
  <si>
    <t>460028********8029</t>
  </si>
  <si>
    <t>460026********096X</t>
  </si>
  <si>
    <t>460028********0040</t>
  </si>
  <si>
    <t>460004********222X</t>
  </si>
  <si>
    <t>460025********4222</t>
  </si>
  <si>
    <t>460003********2610</t>
  </si>
  <si>
    <t>460003********4306</t>
  </si>
  <si>
    <t>460027********5926</t>
  </si>
  <si>
    <t>360281********6046</t>
  </si>
  <si>
    <t>460033********4825</t>
  </si>
  <si>
    <t>460003********2420</t>
  </si>
  <si>
    <t>460004********0825</t>
  </si>
  <si>
    <t>460004********1227</t>
  </si>
  <si>
    <t>469005********122X</t>
  </si>
  <si>
    <t>460106********4421</t>
  </si>
  <si>
    <t>469003********3024</t>
  </si>
  <si>
    <t>460006********4822</t>
  </si>
  <si>
    <t>460007********6196</t>
  </si>
  <si>
    <t>460003********402X</t>
  </si>
  <si>
    <t>460106********4423</t>
  </si>
  <si>
    <t>460105********6860</t>
  </si>
  <si>
    <t>431124********0728</t>
  </si>
  <si>
    <t>469024********6027</t>
  </si>
  <si>
    <t>460027********1711</t>
  </si>
  <si>
    <t>469003********2427</t>
  </si>
  <si>
    <t>469027********4861</t>
  </si>
  <si>
    <t>460025********2414</t>
  </si>
  <si>
    <t>460105********1213</t>
  </si>
  <si>
    <t>460005********7827</t>
  </si>
  <si>
    <t>460105********7538</t>
  </si>
  <si>
    <t>460107********3421</t>
  </si>
  <si>
    <t>469023********762X</t>
  </si>
  <si>
    <t>460028********5610</t>
  </si>
  <si>
    <t>460003********4614</t>
  </si>
  <si>
    <t>460107********2624</t>
  </si>
  <si>
    <t>469003********5624</t>
  </si>
  <si>
    <t>460007********7225</t>
  </si>
  <si>
    <t>460003********3049</t>
  </si>
  <si>
    <t>460006********0924</t>
  </si>
  <si>
    <t>469023********1321</t>
  </si>
  <si>
    <t>460026********0062</t>
  </si>
  <si>
    <t>460106********3426</t>
  </si>
  <si>
    <t>469005********4818</t>
  </si>
  <si>
    <t>460028********3224</t>
  </si>
  <si>
    <t>460033********4784</t>
  </si>
  <si>
    <t>460104********0920</t>
  </si>
  <si>
    <t>460006********7525</t>
  </si>
  <si>
    <t>469023********5927</t>
  </si>
  <si>
    <t>469027********562X</t>
  </si>
  <si>
    <t>450921********2463</t>
  </si>
  <si>
    <t>460003********0022</t>
  </si>
  <si>
    <t>469027********4929</t>
  </si>
  <si>
    <t>469024********6821</t>
  </si>
  <si>
    <t>420117********3549</t>
  </si>
  <si>
    <t>460003********4835</t>
  </si>
  <si>
    <t>460003********3021</t>
  </si>
  <si>
    <t>460102********0621</t>
  </si>
  <si>
    <t>460105********0920</t>
  </si>
  <si>
    <t>460006********0627</t>
  </si>
  <si>
    <t>460107********2623</t>
  </si>
  <si>
    <t>469029********3029</t>
  </si>
  <si>
    <t>460003********2421</t>
  </si>
  <si>
    <t>460007********4961</t>
  </si>
  <si>
    <t>460006********4429</t>
  </si>
  <si>
    <t>460005********2328</t>
  </si>
  <si>
    <t>460005********682X</t>
  </si>
  <si>
    <t>460006********064X</t>
  </si>
  <si>
    <t>460003********3225</t>
  </si>
  <si>
    <t>460105********0316</t>
  </si>
  <si>
    <t>460036********4528</t>
  </si>
  <si>
    <t>460028********7227</t>
  </si>
  <si>
    <t>469023********2627</t>
  </si>
  <si>
    <t>469021********2426</t>
  </si>
  <si>
    <t>440801********2320</t>
  </si>
  <si>
    <t>460006********0629</t>
  </si>
  <si>
    <t>460033********4525</t>
  </si>
  <si>
    <t>469023********6222</t>
  </si>
  <si>
    <t>469003********2423</t>
  </si>
  <si>
    <t>460107********3023</t>
  </si>
  <si>
    <t>460005********3028</t>
  </si>
  <si>
    <t>469024********8025</t>
  </si>
  <si>
    <t>469003********5042</t>
  </si>
  <si>
    <t>460106********0419</t>
  </si>
  <si>
    <t>460007********5825</t>
  </si>
  <si>
    <t>460003********2823</t>
  </si>
  <si>
    <t>460033********3249</t>
  </si>
  <si>
    <t>460025********2111</t>
  </si>
  <si>
    <t>460003********1826</t>
  </si>
  <si>
    <t>469007********7644</t>
  </si>
  <si>
    <t>469023********0644</t>
  </si>
  <si>
    <t>460033********482X</t>
  </si>
  <si>
    <t>460033********8344</t>
  </si>
  <si>
    <t>460025********0027</t>
  </si>
  <si>
    <t>469028********2129</t>
  </si>
  <si>
    <t>460028********6829</t>
  </si>
  <si>
    <t>469027********4786</t>
  </si>
  <si>
    <t>460028********1221</t>
  </si>
  <si>
    <t>460006********2329</t>
  </si>
  <si>
    <t>460006********2340</t>
  </si>
  <si>
    <t>460026********0017</t>
  </si>
  <si>
    <t>469021********0022</t>
  </si>
  <si>
    <t>460026********0920</t>
  </si>
  <si>
    <t>460027********1021</t>
  </si>
  <si>
    <t>460107********0827</t>
  </si>
  <si>
    <t>460027********0024</t>
  </si>
  <si>
    <t>460026********2720</t>
  </si>
  <si>
    <t>460006********5623</t>
  </si>
  <si>
    <t>460027********2989</t>
  </si>
  <si>
    <t>460027********171X</t>
  </si>
  <si>
    <t>469005********4814</t>
  </si>
  <si>
    <t>460105********7523</t>
  </si>
  <si>
    <t>460004********2428</t>
  </si>
  <si>
    <t>460033********3269</t>
  </si>
  <si>
    <t>460006********1345</t>
  </si>
  <si>
    <t>460006********2720</t>
  </si>
  <si>
    <t>460028********0828</t>
  </si>
  <si>
    <t>460005********4123</t>
  </si>
  <si>
    <t>460027********1323</t>
  </si>
  <si>
    <t>431028********3022</t>
  </si>
  <si>
    <t>460036********352X</t>
  </si>
  <si>
    <t>469007********5781</t>
  </si>
  <si>
    <t>460200********4447</t>
  </si>
  <si>
    <t>460006********4025</t>
  </si>
  <si>
    <t>440882********1546</t>
  </si>
  <si>
    <t>460102********1513</t>
  </si>
  <si>
    <t>460107********4124</t>
  </si>
  <si>
    <t>469023********0022</t>
  </si>
  <si>
    <t>460028********6424</t>
  </si>
  <si>
    <t>469006********2321</t>
  </si>
  <si>
    <t>469002********1028</t>
  </si>
  <si>
    <t>460200********3829</t>
  </si>
  <si>
    <t>460025********0626</t>
  </si>
  <si>
    <t>460002********0328</t>
  </si>
  <si>
    <t>460035********0026</t>
  </si>
  <si>
    <t>460005********7527</t>
  </si>
  <si>
    <t>130802********0620</t>
  </si>
  <si>
    <t>460035********2525</t>
  </si>
  <si>
    <t>430426********7264</t>
  </si>
  <si>
    <t>469024********3222</t>
  </si>
  <si>
    <t>460003********0228</t>
  </si>
  <si>
    <t>460033********3237</t>
  </si>
  <si>
    <t>460033********3882</t>
  </si>
  <si>
    <t>460026********3023</t>
  </si>
  <si>
    <t>469024********042X</t>
  </si>
  <si>
    <t>460030********0029</t>
  </si>
  <si>
    <t>460003********6067</t>
  </si>
  <si>
    <t>460005********2729</t>
  </si>
  <si>
    <t>460026********1823</t>
  </si>
  <si>
    <t>460005********2122</t>
  </si>
  <si>
    <t>469024********6026</t>
  </si>
  <si>
    <t>460004********024X</t>
  </si>
  <si>
    <t>460006********3120</t>
  </si>
  <si>
    <t>460106********4425</t>
  </si>
  <si>
    <t>460005********4328</t>
  </si>
  <si>
    <t>460003********4829</t>
  </si>
  <si>
    <t>460007********5006</t>
  </si>
  <si>
    <t>460005********0720</t>
  </si>
  <si>
    <t>469027********4809</t>
  </si>
  <si>
    <t>460007********3363</t>
  </si>
  <si>
    <t>469024********5664</t>
  </si>
  <si>
    <t>460200********552X</t>
  </si>
  <si>
    <t>511521********7926</t>
  </si>
  <si>
    <t>469027********7166</t>
  </si>
  <si>
    <t>469027********4487</t>
  </si>
  <si>
    <t>362329********2269</t>
  </si>
  <si>
    <t>460003********6626</t>
  </si>
  <si>
    <t>460002********4428</t>
  </si>
  <si>
    <t>469021********2122</t>
  </si>
  <si>
    <t>460107********1420</t>
  </si>
  <si>
    <t>460104********1225</t>
  </si>
  <si>
    <t>460028********6821</t>
  </si>
  <si>
    <t>460026********0322</t>
  </si>
  <si>
    <t>469027********8089</t>
  </si>
  <si>
    <t>460033********3244</t>
  </si>
  <si>
    <t>460003********2222</t>
  </si>
  <si>
    <t>469026********5228</t>
  </si>
  <si>
    <t>469024********0826</t>
  </si>
  <si>
    <t>460026********3021</t>
  </si>
  <si>
    <t>460004********0043</t>
  </si>
  <si>
    <t>469023********1329</t>
  </si>
  <si>
    <t>469003********502X</t>
  </si>
  <si>
    <t>469006********0060</t>
  </si>
  <si>
    <t>460027********1724</t>
  </si>
  <si>
    <t>460026********0341</t>
  </si>
  <si>
    <t>460005********0722</t>
  </si>
  <si>
    <t>460031********6427</t>
  </si>
  <si>
    <t>460003********2626</t>
  </si>
  <si>
    <t>460027********3721</t>
  </si>
  <si>
    <t>460007********8779</t>
  </si>
  <si>
    <t>460103********0920</t>
  </si>
  <si>
    <t>460107********2629</t>
  </si>
  <si>
    <t>460107********2021</t>
  </si>
  <si>
    <t>460028********1627</t>
  </si>
  <si>
    <t>469005********1221</t>
  </si>
  <si>
    <t>460006********7527</t>
  </si>
  <si>
    <t>460004********0866</t>
  </si>
  <si>
    <t>460006********0628</t>
  </si>
  <si>
    <t>460027********3722</t>
  </si>
  <si>
    <t>469025********1221</t>
  </si>
  <si>
    <t>460006********4420</t>
  </si>
  <si>
    <t>410724********9662</t>
  </si>
  <si>
    <t>460027********3728</t>
  </si>
  <si>
    <t>460033********3224</t>
  </si>
  <si>
    <t>469024********0046</t>
  </si>
  <si>
    <t>460028********2422</t>
  </si>
  <si>
    <t>522227********2028</t>
  </si>
  <si>
    <t>460028********604X</t>
  </si>
  <si>
    <t>469027********4185</t>
  </si>
  <si>
    <t>469003********7020</t>
  </si>
  <si>
    <t>460025********3323</t>
  </si>
  <si>
    <t>460003********2642</t>
  </si>
  <si>
    <t>469024********2823</t>
  </si>
  <si>
    <t>460004********0828</t>
  </si>
  <si>
    <t>460004********2629</t>
  </si>
  <si>
    <t>142601********4024</t>
  </si>
  <si>
    <t>460003********6021</t>
  </si>
  <si>
    <t>460033********3226</t>
  </si>
  <si>
    <t>469023********0028</t>
  </si>
  <si>
    <t>460028********6823</t>
  </si>
  <si>
    <t>460033********4489</t>
  </si>
  <si>
    <t>460105********0924</t>
  </si>
  <si>
    <t>469007********7241</t>
  </si>
  <si>
    <t>460003********7663</t>
  </si>
  <si>
    <t>469007********4986</t>
  </si>
  <si>
    <t>460025********1227</t>
  </si>
  <si>
    <t>460027********2941</t>
  </si>
  <si>
    <t>460033********3884</t>
  </si>
  <si>
    <t>460028********0847</t>
  </si>
  <si>
    <t>460004********1626</t>
  </si>
  <si>
    <t>452225********5126</t>
  </si>
  <si>
    <t>460004********1244</t>
  </si>
  <si>
    <t>469023********7928</t>
  </si>
  <si>
    <t>460002********0527</t>
  </si>
  <si>
    <t>460027********5948</t>
  </si>
  <si>
    <t>460007********5362</t>
  </si>
  <si>
    <t>460003********4648</t>
  </si>
  <si>
    <t>469006********7810</t>
  </si>
  <si>
    <t>460004********502X</t>
  </si>
  <si>
    <t>460300********0022</t>
  </si>
  <si>
    <t>469023********6211</t>
  </si>
  <si>
    <t>460007********0016</t>
  </si>
  <si>
    <t>469021********0028</t>
  </si>
  <si>
    <t>469005********3221</t>
  </si>
  <si>
    <t>460031********6028</t>
  </si>
  <si>
    <t>460003********2024</t>
  </si>
  <si>
    <t>460027********3729</t>
  </si>
  <si>
    <t>护理（中级）</t>
  </si>
  <si>
    <t>460035********0465</t>
  </si>
  <si>
    <t>460025********2427</t>
  </si>
  <si>
    <t>460006********6526</t>
  </si>
  <si>
    <t>460034********2126</t>
  </si>
  <si>
    <t>460103********1829</t>
  </si>
  <si>
    <t>460004********2722</t>
  </si>
  <si>
    <t>460006********3123</t>
  </si>
  <si>
    <t>431202********0447</t>
  </si>
  <si>
    <t>469005********1728</t>
  </si>
  <si>
    <t>460004********5226</t>
  </si>
  <si>
    <t>460003********0245</t>
  </si>
  <si>
    <t>460027********8528</t>
  </si>
  <si>
    <t>460035********2928</t>
  </si>
  <si>
    <t>460003********2621</t>
  </si>
  <si>
    <t>460021********4424</t>
  </si>
  <si>
    <t>460002********0820</t>
  </si>
  <si>
    <t>460028********5222</t>
  </si>
  <si>
    <t>460027********4129</t>
  </si>
  <si>
    <t>460004********0226</t>
  </si>
  <si>
    <t>460028********2428</t>
  </si>
  <si>
    <t>469005********5623</t>
  </si>
  <si>
    <t>460033********3281</t>
  </si>
  <si>
    <t>460003********604X</t>
  </si>
  <si>
    <t>450421********0020</t>
  </si>
  <si>
    <t>460031********082X</t>
  </si>
  <si>
    <t>460003********7424</t>
  </si>
  <si>
    <t>460004********6423</t>
  </si>
  <si>
    <t>460028********4426</t>
  </si>
  <si>
    <t>460106********3422</t>
  </si>
  <si>
    <t>460025********2749</t>
  </si>
  <si>
    <t>460001********1023</t>
  </si>
  <si>
    <t>469007********0848</t>
  </si>
  <si>
    <t>460026********182X</t>
  </si>
  <si>
    <t>460033********2086</t>
  </si>
  <si>
    <t>460003********7428</t>
  </si>
  <si>
    <t>460027********8242</t>
  </si>
  <si>
    <t>460025********0624</t>
  </si>
  <si>
    <t>460030********1522</t>
  </si>
  <si>
    <t>460006********1648</t>
  </si>
  <si>
    <t>460004********2429</t>
  </si>
  <si>
    <t>460027********1342</t>
  </si>
  <si>
    <t>460026********2429</t>
  </si>
  <si>
    <t>469005********4826</t>
  </si>
  <si>
    <t>460005********2348</t>
  </si>
  <si>
    <t>469023********0025</t>
  </si>
  <si>
    <t>460027********0645</t>
  </si>
  <si>
    <t>460003********7741</t>
  </si>
  <si>
    <t>460004********0624</t>
  </si>
  <si>
    <t>460028********6869</t>
  </si>
  <si>
    <t>460004********0622</t>
  </si>
  <si>
    <t>460003********2822</t>
  </si>
  <si>
    <t>460003********0424</t>
  </si>
  <si>
    <t>460004********0865</t>
  </si>
  <si>
    <t>460027********5683</t>
  </si>
  <si>
    <t>460004********5829</t>
  </si>
  <si>
    <t>469003********7045</t>
  </si>
  <si>
    <t>460005********4823</t>
  </si>
  <si>
    <t>460027********2969</t>
  </si>
  <si>
    <t>460027********0020</t>
  </si>
  <si>
    <t>460031********5622</t>
  </si>
  <si>
    <t>460102********0947</t>
  </si>
  <si>
    <t>460027********2924</t>
  </si>
  <si>
    <t>460103********1225</t>
  </si>
  <si>
    <t>460103********0048</t>
  </si>
  <si>
    <t>460032********4366</t>
  </si>
  <si>
    <t>460103********3629</t>
  </si>
  <si>
    <t>460004********0829</t>
  </si>
  <si>
    <t>460104********0026</t>
  </si>
  <si>
    <t>460026********1827</t>
  </si>
  <si>
    <t>460027********4428</t>
  </si>
  <si>
    <t>460031********5647</t>
  </si>
  <si>
    <t>460007********538X</t>
  </si>
  <si>
    <t>340826********1420</t>
  </si>
  <si>
    <t>460025********2149</t>
  </si>
  <si>
    <t>药剂士</t>
  </si>
  <si>
    <t>460033********3298</t>
  </si>
  <si>
    <t>460004********2019</t>
  </si>
  <si>
    <t>460004********4046</t>
  </si>
  <si>
    <t>469024********721X</t>
  </si>
  <si>
    <t>460004********5021</t>
  </si>
  <si>
    <t>460025********3014</t>
  </si>
  <si>
    <t>469024********6828</t>
  </si>
  <si>
    <t>460026********4228</t>
  </si>
  <si>
    <t>460005********1544</t>
  </si>
  <si>
    <t>460105********0062</t>
  </si>
  <si>
    <t>460006********1323</t>
  </si>
  <si>
    <t>460026********0928</t>
  </si>
  <si>
    <t>460035********0723</t>
  </si>
  <si>
    <t>460004********5042</t>
  </si>
  <si>
    <t>460028********242X</t>
  </si>
  <si>
    <t>460033********4485</t>
  </si>
  <si>
    <t>460105********2725</t>
  </si>
  <si>
    <t>460104********2125</t>
  </si>
  <si>
    <t>530627********3524</t>
  </si>
  <si>
    <t>460004********0047</t>
  </si>
  <si>
    <t>460034********5527</t>
  </si>
  <si>
    <t>460004********2226</t>
  </si>
  <si>
    <t>460036********5526</t>
  </si>
  <si>
    <t>460102********1211</t>
  </si>
  <si>
    <t>460007********7623</t>
  </si>
  <si>
    <t>469005********412X</t>
  </si>
  <si>
    <t>460003********266X</t>
  </si>
  <si>
    <t>460033********324X</t>
  </si>
  <si>
    <t>460003********342X</t>
  </si>
  <si>
    <t>460026********242X</t>
  </si>
  <si>
    <t>469002********2521</t>
  </si>
  <si>
    <t>460004********1427</t>
  </si>
  <si>
    <t>药剂师</t>
  </si>
  <si>
    <t>460004********322X</t>
  </si>
  <si>
    <t>460007********5002</t>
  </si>
  <si>
    <t>460300********0323</t>
  </si>
  <si>
    <t>460103********0328</t>
  </si>
  <si>
    <t>460104********0628</t>
  </si>
  <si>
    <t>460103********0020</t>
  </si>
  <si>
    <t>460022********4821</t>
  </si>
  <si>
    <t>460004********5247</t>
  </si>
  <si>
    <t>460025********2122</t>
  </si>
  <si>
    <t>431281********1428</t>
  </si>
  <si>
    <t>469024********3243</t>
  </si>
  <si>
    <t>460003********2042</t>
  </si>
  <si>
    <t>211324********612X</t>
  </si>
  <si>
    <t>460004********0423</t>
  </si>
  <si>
    <t>460004********3847</t>
  </si>
  <si>
    <t>460004********0817</t>
  </si>
  <si>
    <t>460200********5369</t>
  </si>
  <si>
    <t>460004********542X</t>
  </si>
  <si>
    <t>460026********0323</t>
  </si>
  <si>
    <t>460104********1212</t>
  </si>
  <si>
    <t>460004********1248</t>
  </si>
  <si>
    <t>469003********6726</t>
  </si>
  <si>
    <t>460030********332X</t>
  </si>
  <si>
    <t>469023********042X</t>
  </si>
  <si>
    <t>460104********0912</t>
  </si>
  <si>
    <t>460025********3326</t>
  </si>
  <si>
    <t>410711********1517</t>
  </si>
  <si>
    <t>460028********6034</t>
  </si>
  <si>
    <t>460004********2020</t>
  </si>
  <si>
    <t>460004********1428</t>
  </si>
  <si>
    <t>460007********7221</t>
  </si>
  <si>
    <t>460034********1810</t>
  </si>
  <si>
    <t>460102********0625</t>
  </si>
  <si>
    <t>460027********4722</t>
  </si>
  <si>
    <t>460107********3015</t>
  </si>
  <si>
    <t>460026********1828</t>
  </si>
  <si>
    <t>460003********6044</t>
  </si>
  <si>
    <t>460028********0021</t>
  </si>
  <si>
    <t>460004********5024</t>
  </si>
  <si>
    <t>460033********3585</t>
  </si>
  <si>
    <t>460003********6222</t>
  </si>
  <si>
    <t>469003********6427</t>
  </si>
  <si>
    <t>460004********3829</t>
  </si>
  <si>
    <t>460004********5236</t>
  </si>
  <si>
    <t>中药剂士</t>
  </si>
  <si>
    <t>460026********3033</t>
  </si>
  <si>
    <t>460003********4024</t>
  </si>
  <si>
    <t>460033********3222</t>
  </si>
  <si>
    <t>460027********2015</t>
  </si>
  <si>
    <t>460003********2640</t>
  </si>
  <si>
    <t>中药剂师</t>
  </si>
  <si>
    <t>460035********094X</t>
  </si>
  <si>
    <t>460022********6226</t>
  </si>
  <si>
    <t>460003********2824</t>
  </si>
  <si>
    <t>460003********2021</t>
  </si>
  <si>
    <t>460200********0986</t>
  </si>
  <si>
    <t>460032********6167</t>
  </si>
  <si>
    <t>检验师</t>
  </si>
  <si>
    <t>460031********2024</t>
  </si>
  <si>
    <t>460004********0647</t>
  </si>
  <si>
    <t>469026********1246</t>
  </si>
  <si>
    <t>460004********0468</t>
  </si>
  <si>
    <t>460107********2628</t>
  </si>
  <si>
    <t>460005********4122</t>
  </si>
  <si>
    <t>460034********0029</t>
  </si>
  <si>
    <t>460102********1249</t>
  </si>
  <si>
    <t>460102********2433</t>
  </si>
  <si>
    <t>460033********3228</t>
  </si>
  <si>
    <t>460033********3883</t>
  </si>
  <si>
    <t>460007********0018</t>
  </si>
  <si>
    <t>460004********2221</t>
  </si>
  <si>
    <t>460030********3014</t>
  </si>
  <si>
    <t>430611********5024</t>
  </si>
  <si>
    <t>460026********2427</t>
  </si>
  <si>
    <t>440981********3760</t>
  </si>
  <si>
    <t>460005********4524</t>
  </si>
  <si>
    <t>460035********0246</t>
  </si>
  <si>
    <t>460104********0929</t>
  </si>
  <si>
    <t>469022********0321</t>
  </si>
  <si>
    <t>460005********3526</t>
  </si>
  <si>
    <t>460027********512X</t>
  </si>
  <si>
    <t>460003********0019</t>
  </si>
  <si>
    <t>460030********3323</t>
  </si>
  <si>
    <t>360702********0669</t>
  </si>
  <si>
    <t>500114********4867</t>
  </si>
  <si>
    <t>460004********182X</t>
  </si>
  <si>
    <t>460028********5625</t>
  </si>
  <si>
    <t>460026********0618</t>
  </si>
  <si>
    <t>460025********0014</t>
  </si>
  <si>
    <t>460026********0012</t>
  </si>
  <si>
    <t>460006********404X</t>
  </si>
  <si>
    <t>460032********618X</t>
  </si>
  <si>
    <t>469005********2127</t>
  </si>
  <si>
    <t>460006********4022</t>
  </si>
  <si>
    <t>460004********3221</t>
  </si>
  <si>
    <t>460103********1221</t>
  </si>
  <si>
    <t>469026********7224</t>
  </si>
  <si>
    <t>370522********1726</t>
  </si>
  <si>
    <t>460003********0013</t>
  </si>
  <si>
    <t>460028********0425</t>
  </si>
  <si>
    <t>460036********4524</t>
  </si>
  <si>
    <t>460007********0023</t>
  </si>
  <si>
    <t>460003********3248</t>
  </si>
  <si>
    <t>460003********6821</t>
  </si>
  <si>
    <t>460027********0045</t>
  </si>
  <si>
    <t>460103********0644</t>
  </si>
  <si>
    <t>460028********522X</t>
  </si>
  <si>
    <t>469022********2422</t>
  </si>
  <si>
    <t>460033********0080</t>
  </si>
  <si>
    <t>460034********044X</t>
  </si>
  <si>
    <t>360102********1214</t>
  </si>
  <si>
    <t>460006********5921</t>
  </si>
  <si>
    <t>460004********3664</t>
  </si>
  <si>
    <t>460026********5114</t>
  </si>
  <si>
    <t>460004********5020</t>
  </si>
  <si>
    <t>469003********3741</t>
  </si>
  <si>
    <t>460026********3026</t>
  </si>
  <si>
    <t>460027********0057</t>
  </si>
  <si>
    <t>460003********422X</t>
  </si>
  <si>
    <t>460006********3421</t>
  </si>
  <si>
    <t>460033********4821</t>
  </si>
  <si>
    <t>460004********081X</t>
  </si>
  <si>
    <t>460031********5641</t>
  </si>
  <si>
    <t>康复治疗师</t>
  </si>
  <si>
    <t>460003********6826</t>
  </si>
  <si>
    <t>469003********7922</t>
  </si>
  <si>
    <t>150403********3616</t>
  </si>
  <si>
    <t>460001********1028</t>
  </si>
  <si>
    <t>460006********7524</t>
  </si>
  <si>
    <t>460002********3626</t>
  </si>
  <si>
    <t>360734********6820</t>
  </si>
  <si>
    <t>460006********1482</t>
  </si>
  <si>
    <t>460028********5621</t>
  </si>
  <si>
    <t>460028********5643</t>
  </si>
  <si>
    <t>460003********2821</t>
  </si>
  <si>
    <t>460025********3027</t>
  </si>
  <si>
    <t>511523********4998</t>
  </si>
  <si>
    <t>460003********3428</t>
  </si>
  <si>
    <t>460003********7616</t>
  </si>
  <si>
    <t>460002********2514</t>
  </si>
  <si>
    <t>469027********4182</t>
  </si>
  <si>
    <t>520202********6362</t>
  </si>
  <si>
    <t>469021********2422</t>
  </si>
  <si>
    <t>460200********5521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</si>
</sst>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46"/>
  <sheetViews>
    <sheetView tabSelected="1" zoomScaleSheetLayoutView="60" workbookViewId="0">
      <selection activeCell="I5" sqref="I5"/>
    </sheetView>
  </sheetViews>
  <sheetFormatPr defaultColWidth="9" defaultRowHeight="13.5" outlineLevelCol="4"/>
  <cols>
    <col min="1" max="1" width="9" style="1"/>
    <col min="2" max="2" width="16.625" style="1" customWidth="1"/>
    <col min="3" max="3" width="15.375" style="1" customWidth="1"/>
    <col min="4" max="4" width="30.125" style="1" customWidth="1"/>
    <col min="5" max="5" width="12.5" style="1" customWidth="1"/>
    <col min="6" max="16384" width="9" style="1"/>
  </cols>
  <sheetData>
    <row r="1" ht="22" customHeight="1" spans="1:5">
      <c r="A1" s="2" t="s">
        <v>0</v>
      </c>
    </row>
    <row r="2" ht="51" customHeight="1" spans="1:5">
      <c r="A2" s="3" t="s">
        <v>1</v>
      </c>
      <c r="B2" s="4"/>
      <c r="C2" s="4"/>
      <c r="D2" s="4"/>
      <c r="E2" s="4"/>
    </row>
    <row r="3" ht="2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" customHeight="1" spans="1:5">
      <c r="A4" s="5">
        <v>1</v>
      </c>
      <c r="B4" s="5" t="s">
        <v>7</v>
      </c>
      <c r="C4" s="5" t="str">
        <f>"秦琪"</f>
        <v>秦琪</v>
      </c>
      <c r="D4" s="5" t="s">
        <v>8</v>
      </c>
      <c r="E4" s="5"/>
    </row>
    <row r="5" ht="20" customHeight="1" spans="1:5">
      <c r="A5" s="5">
        <v>2</v>
      </c>
      <c r="B5" s="5" t="s">
        <v>7</v>
      </c>
      <c r="C5" s="5" t="str">
        <f>"雷黎懿"</f>
        <v>雷黎懿</v>
      </c>
      <c r="D5" s="5" t="s">
        <v>9</v>
      </c>
      <c r="E5" s="5"/>
    </row>
    <row r="6" ht="20" customHeight="1" spans="1:5">
      <c r="A6" s="5">
        <v>3</v>
      </c>
      <c r="B6" s="5" t="s">
        <v>7</v>
      </c>
      <c r="C6" s="5" t="str">
        <f>"洪琼芳"</f>
        <v>洪琼芳</v>
      </c>
      <c r="D6" s="5" t="s">
        <v>10</v>
      </c>
      <c r="E6" s="5"/>
    </row>
    <row r="7" ht="20" customHeight="1" spans="1:5">
      <c r="A7" s="5">
        <v>4</v>
      </c>
      <c r="B7" s="5" t="s">
        <v>7</v>
      </c>
      <c r="C7" s="5" t="str">
        <f>"纪梦婷"</f>
        <v>纪梦婷</v>
      </c>
      <c r="D7" s="5" t="s">
        <v>11</v>
      </c>
      <c r="E7" s="5"/>
    </row>
    <row r="8" ht="20" customHeight="1" spans="1:5">
      <c r="A8" s="5">
        <v>5</v>
      </c>
      <c r="B8" s="5" t="s">
        <v>7</v>
      </c>
      <c r="C8" s="5" t="str">
        <f>"韦晓庆"</f>
        <v>韦晓庆</v>
      </c>
      <c r="D8" s="5" t="s">
        <v>12</v>
      </c>
      <c r="E8" s="5"/>
    </row>
    <row r="9" ht="20" customHeight="1" spans="1:5">
      <c r="A9" s="5">
        <v>6</v>
      </c>
      <c r="B9" s="5" t="s">
        <v>7</v>
      </c>
      <c r="C9" s="5" t="str">
        <f>"王燕菁"</f>
        <v>王燕菁</v>
      </c>
      <c r="D9" s="5" t="s">
        <v>13</v>
      </c>
      <c r="E9" s="5"/>
    </row>
    <row r="10" ht="20" customHeight="1" spans="1:5">
      <c r="A10" s="5">
        <v>7</v>
      </c>
      <c r="B10" s="5" t="s">
        <v>7</v>
      </c>
      <c r="C10" s="5" t="str">
        <f>"陈花"</f>
        <v>陈花</v>
      </c>
      <c r="D10" s="5" t="s">
        <v>14</v>
      </c>
      <c r="E10" s="5"/>
    </row>
    <row r="11" ht="20" customHeight="1" spans="1:5">
      <c r="A11" s="5">
        <v>8</v>
      </c>
      <c r="B11" s="5" t="s">
        <v>7</v>
      </c>
      <c r="C11" s="5" t="str">
        <f>"云春燕"</f>
        <v>云春燕</v>
      </c>
      <c r="D11" s="5" t="s">
        <v>15</v>
      </c>
      <c r="E11" s="5"/>
    </row>
    <row r="12" ht="20" customHeight="1" spans="1:5">
      <c r="A12" s="5">
        <v>9</v>
      </c>
      <c r="B12" s="5" t="s">
        <v>7</v>
      </c>
      <c r="C12" s="5" t="str">
        <f>"陈秋英"</f>
        <v>陈秋英</v>
      </c>
      <c r="D12" s="5" t="s">
        <v>16</v>
      </c>
      <c r="E12" s="5"/>
    </row>
    <row r="13" ht="20" customHeight="1" spans="1:5">
      <c r="A13" s="5">
        <v>10</v>
      </c>
      <c r="B13" s="5" t="s">
        <v>7</v>
      </c>
      <c r="C13" s="5" t="str">
        <f>"谢小玉"</f>
        <v>谢小玉</v>
      </c>
      <c r="D13" s="5" t="s">
        <v>17</v>
      </c>
      <c r="E13" s="5"/>
    </row>
    <row r="14" ht="20" customHeight="1" spans="1:5">
      <c r="A14" s="5">
        <v>11</v>
      </c>
      <c r="B14" s="5" t="s">
        <v>7</v>
      </c>
      <c r="C14" s="5" t="str">
        <f>"李和艳"</f>
        <v>李和艳</v>
      </c>
      <c r="D14" s="5" t="s">
        <v>18</v>
      </c>
      <c r="E14" s="5"/>
    </row>
    <row r="15" ht="20" customHeight="1" spans="1:5">
      <c r="A15" s="5">
        <v>12</v>
      </c>
      <c r="B15" s="5" t="s">
        <v>7</v>
      </c>
      <c r="C15" s="5" t="str">
        <f>"文万港"</f>
        <v>文万港</v>
      </c>
      <c r="D15" s="5" t="s">
        <v>19</v>
      </c>
      <c r="E15" s="5"/>
    </row>
    <row r="16" ht="20" customHeight="1" spans="1:5">
      <c r="A16" s="5">
        <v>13</v>
      </c>
      <c r="B16" s="5" t="s">
        <v>7</v>
      </c>
      <c r="C16" s="5" t="str">
        <f>"吴桂丹"</f>
        <v>吴桂丹</v>
      </c>
      <c r="D16" s="5" t="s">
        <v>20</v>
      </c>
      <c r="E16" s="5"/>
    </row>
    <row r="17" ht="20" customHeight="1" spans="1:5">
      <c r="A17" s="5">
        <v>14</v>
      </c>
      <c r="B17" s="5" t="s">
        <v>7</v>
      </c>
      <c r="C17" s="5" t="str">
        <f>"刘思彤"</f>
        <v>刘思彤</v>
      </c>
      <c r="D17" s="5" t="s">
        <v>21</v>
      </c>
      <c r="E17" s="5"/>
    </row>
    <row r="18" ht="20" customHeight="1" spans="1:5">
      <c r="A18" s="5">
        <v>15</v>
      </c>
      <c r="B18" s="5" t="s">
        <v>7</v>
      </c>
      <c r="C18" s="5" t="str">
        <f>"李敏"</f>
        <v>李敏</v>
      </c>
      <c r="D18" s="5" t="s">
        <v>22</v>
      </c>
      <c r="E18" s="5"/>
    </row>
    <row r="19" ht="20" customHeight="1" spans="1:5">
      <c r="A19" s="5">
        <v>16</v>
      </c>
      <c r="B19" s="5" t="s">
        <v>7</v>
      </c>
      <c r="C19" s="5" t="str">
        <f>"黄慧敏"</f>
        <v>黄慧敏</v>
      </c>
      <c r="D19" s="5" t="s">
        <v>23</v>
      </c>
      <c r="E19" s="5"/>
    </row>
    <row r="20" ht="20" customHeight="1" spans="1:5">
      <c r="A20" s="5">
        <v>17</v>
      </c>
      <c r="B20" s="5" t="s">
        <v>7</v>
      </c>
      <c r="C20" s="5" t="str">
        <f>"韦晓畅"</f>
        <v>韦晓畅</v>
      </c>
      <c r="D20" s="5" t="s">
        <v>24</v>
      </c>
      <c r="E20" s="5"/>
    </row>
    <row r="21" ht="20" customHeight="1" spans="1:5">
      <c r="A21" s="5">
        <v>18</v>
      </c>
      <c r="B21" s="5" t="s">
        <v>7</v>
      </c>
      <c r="C21" s="5" t="str">
        <f>"陈保余"</f>
        <v>陈保余</v>
      </c>
      <c r="D21" s="5" t="s">
        <v>25</v>
      </c>
      <c r="E21" s="5"/>
    </row>
    <row r="22" ht="20" customHeight="1" spans="1:5">
      <c r="A22" s="5">
        <v>19</v>
      </c>
      <c r="B22" s="5" t="s">
        <v>7</v>
      </c>
      <c r="C22" s="5" t="str">
        <f>"方静"</f>
        <v>方静</v>
      </c>
      <c r="D22" s="5" t="s">
        <v>26</v>
      </c>
      <c r="E22" s="5"/>
    </row>
    <row r="23" ht="20" customHeight="1" spans="1:5">
      <c r="A23" s="5">
        <v>20</v>
      </c>
      <c r="B23" s="5" t="s">
        <v>7</v>
      </c>
      <c r="C23" s="5" t="str">
        <f>"蔡紫宁"</f>
        <v>蔡紫宁</v>
      </c>
      <c r="D23" s="5" t="s">
        <v>27</v>
      </c>
      <c r="E23" s="5"/>
    </row>
    <row r="24" ht="20" customHeight="1" spans="1:5">
      <c r="A24" s="5">
        <v>21</v>
      </c>
      <c r="B24" s="5" t="s">
        <v>7</v>
      </c>
      <c r="C24" s="5" t="str">
        <f>"林芳萍"</f>
        <v>林芳萍</v>
      </c>
      <c r="D24" s="5" t="s">
        <v>28</v>
      </c>
      <c r="E24" s="5"/>
    </row>
    <row r="25" ht="20" customHeight="1" spans="1:5">
      <c r="A25" s="5">
        <v>22</v>
      </c>
      <c r="B25" s="5" t="s">
        <v>7</v>
      </c>
      <c r="C25" s="5" t="str">
        <f>"林萍"</f>
        <v>林萍</v>
      </c>
      <c r="D25" s="5" t="s">
        <v>29</v>
      </c>
      <c r="E25" s="5"/>
    </row>
    <row r="26" ht="20" customHeight="1" spans="1:5">
      <c r="A26" s="5">
        <v>23</v>
      </c>
      <c r="B26" s="5" t="s">
        <v>7</v>
      </c>
      <c r="C26" s="5" t="str">
        <f>"李小婉"</f>
        <v>李小婉</v>
      </c>
      <c r="D26" s="5" t="s">
        <v>30</v>
      </c>
      <c r="E26" s="5"/>
    </row>
    <row r="27" ht="20" customHeight="1" spans="1:5">
      <c r="A27" s="5">
        <v>24</v>
      </c>
      <c r="B27" s="5" t="s">
        <v>7</v>
      </c>
      <c r="C27" s="5" t="str">
        <f>"陈新叶"</f>
        <v>陈新叶</v>
      </c>
      <c r="D27" s="5" t="s">
        <v>31</v>
      </c>
      <c r="E27" s="5"/>
    </row>
    <row r="28" ht="20" customHeight="1" spans="1:5">
      <c r="A28" s="5">
        <v>25</v>
      </c>
      <c r="B28" s="5" t="s">
        <v>7</v>
      </c>
      <c r="C28" s="5" t="str">
        <f>"刘玉柳"</f>
        <v>刘玉柳</v>
      </c>
      <c r="D28" s="5" t="s">
        <v>32</v>
      </c>
      <c r="E28" s="5"/>
    </row>
    <row r="29" ht="20" customHeight="1" spans="1:5">
      <c r="A29" s="5">
        <v>26</v>
      </c>
      <c r="B29" s="5" t="s">
        <v>7</v>
      </c>
      <c r="C29" s="5" t="str">
        <f>"钟东秦"</f>
        <v>钟东秦</v>
      </c>
      <c r="D29" s="5" t="s">
        <v>33</v>
      </c>
      <c r="E29" s="5"/>
    </row>
    <row r="30" ht="20" customHeight="1" spans="1:5">
      <c r="A30" s="5">
        <v>27</v>
      </c>
      <c r="B30" s="5" t="s">
        <v>7</v>
      </c>
      <c r="C30" s="5" t="str">
        <f>"孙德诚"</f>
        <v>孙德诚</v>
      </c>
      <c r="D30" s="5" t="s">
        <v>34</v>
      </c>
      <c r="E30" s="5"/>
    </row>
    <row r="31" ht="20" customHeight="1" spans="1:5">
      <c r="A31" s="5">
        <v>28</v>
      </c>
      <c r="B31" s="5" t="s">
        <v>7</v>
      </c>
      <c r="C31" s="5" t="str">
        <f>"王小风"</f>
        <v>王小风</v>
      </c>
      <c r="D31" s="5" t="s">
        <v>35</v>
      </c>
      <c r="E31" s="5"/>
    </row>
    <row r="32" ht="20" customHeight="1" spans="1:5">
      <c r="A32" s="5">
        <v>29</v>
      </c>
      <c r="B32" s="5" t="s">
        <v>7</v>
      </c>
      <c r="C32" s="5" t="str">
        <f>"何精月"</f>
        <v>何精月</v>
      </c>
      <c r="D32" s="5" t="s">
        <v>36</v>
      </c>
      <c r="E32" s="5"/>
    </row>
    <row r="33" ht="20" customHeight="1" spans="1:5">
      <c r="A33" s="5">
        <v>30</v>
      </c>
      <c r="B33" s="5" t="s">
        <v>7</v>
      </c>
      <c r="C33" s="5" t="str">
        <f>"李涵"</f>
        <v>李涵</v>
      </c>
      <c r="D33" s="5" t="s">
        <v>37</v>
      </c>
      <c r="E33" s="5"/>
    </row>
    <row r="34" ht="20" customHeight="1" spans="1:5">
      <c r="A34" s="5">
        <v>31</v>
      </c>
      <c r="B34" s="5" t="s">
        <v>7</v>
      </c>
      <c r="C34" s="5" t="str">
        <f>"陈怡媛"</f>
        <v>陈怡媛</v>
      </c>
      <c r="D34" s="5" t="s">
        <v>38</v>
      </c>
      <c r="E34" s="5"/>
    </row>
    <row r="35" ht="20" customHeight="1" spans="1:5">
      <c r="A35" s="5">
        <v>32</v>
      </c>
      <c r="B35" s="5" t="s">
        <v>7</v>
      </c>
      <c r="C35" s="5" t="str">
        <f>"张娥"</f>
        <v>张娥</v>
      </c>
      <c r="D35" s="5" t="s">
        <v>39</v>
      </c>
      <c r="E35" s="5"/>
    </row>
    <row r="36" ht="20" customHeight="1" spans="1:5">
      <c r="A36" s="5">
        <v>33</v>
      </c>
      <c r="B36" s="5" t="s">
        <v>7</v>
      </c>
      <c r="C36" s="5" t="str">
        <f>"洪福爱"</f>
        <v>洪福爱</v>
      </c>
      <c r="D36" s="5" t="s">
        <v>40</v>
      </c>
      <c r="E36" s="5"/>
    </row>
    <row r="37" ht="20" customHeight="1" spans="1:5">
      <c r="A37" s="5">
        <v>34</v>
      </c>
      <c r="B37" s="5" t="s">
        <v>7</v>
      </c>
      <c r="C37" s="5" t="str">
        <f>"薛音"</f>
        <v>薛音</v>
      </c>
      <c r="D37" s="5" t="s">
        <v>41</v>
      </c>
      <c r="E37" s="5"/>
    </row>
    <row r="38" ht="20" customHeight="1" spans="1:5">
      <c r="A38" s="5">
        <v>35</v>
      </c>
      <c r="B38" s="5" t="s">
        <v>7</v>
      </c>
      <c r="C38" s="5" t="str">
        <f>"李书彩"</f>
        <v>李书彩</v>
      </c>
      <c r="D38" s="5" t="s">
        <v>42</v>
      </c>
      <c r="E38" s="5"/>
    </row>
    <row r="39" ht="20" customHeight="1" spans="1:5">
      <c r="A39" s="5">
        <v>36</v>
      </c>
      <c r="B39" s="5" t="s">
        <v>7</v>
      </c>
      <c r="C39" s="5" t="str">
        <f>"王叶"</f>
        <v>王叶</v>
      </c>
      <c r="D39" s="5" t="s">
        <v>43</v>
      </c>
      <c r="E39" s="5"/>
    </row>
    <row r="40" ht="20" customHeight="1" spans="1:5">
      <c r="A40" s="5">
        <v>37</v>
      </c>
      <c r="B40" s="5" t="s">
        <v>7</v>
      </c>
      <c r="C40" s="5" t="str">
        <f>"邓姻妮"</f>
        <v>邓姻妮</v>
      </c>
      <c r="D40" s="5" t="s">
        <v>44</v>
      </c>
      <c r="E40" s="5"/>
    </row>
    <row r="41" ht="20" customHeight="1" spans="1:5">
      <c r="A41" s="5">
        <v>38</v>
      </c>
      <c r="B41" s="5" t="s">
        <v>7</v>
      </c>
      <c r="C41" s="5" t="str">
        <f>"全钰"</f>
        <v>全钰</v>
      </c>
      <c r="D41" s="5" t="s">
        <v>45</v>
      </c>
      <c r="E41" s="5"/>
    </row>
    <row r="42" ht="20" customHeight="1" spans="1:5">
      <c r="A42" s="5">
        <v>39</v>
      </c>
      <c r="B42" s="5" t="s">
        <v>7</v>
      </c>
      <c r="C42" s="5" t="str">
        <f>"林冬梅"</f>
        <v>林冬梅</v>
      </c>
      <c r="D42" s="5" t="s">
        <v>46</v>
      </c>
      <c r="E42" s="5"/>
    </row>
    <row r="43" ht="20" customHeight="1" spans="1:5">
      <c r="A43" s="5">
        <v>40</v>
      </c>
      <c r="B43" s="5" t="s">
        <v>7</v>
      </c>
      <c r="C43" s="5" t="str">
        <f>"孙仁丹"</f>
        <v>孙仁丹</v>
      </c>
      <c r="D43" s="5" t="s">
        <v>47</v>
      </c>
      <c r="E43" s="5"/>
    </row>
    <row r="44" ht="20" customHeight="1" spans="1:5">
      <c r="A44" s="5">
        <v>41</v>
      </c>
      <c r="B44" s="5" t="s">
        <v>7</v>
      </c>
      <c r="C44" s="5" t="str">
        <f>"蔡春姬"</f>
        <v>蔡春姬</v>
      </c>
      <c r="D44" s="5" t="s">
        <v>48</v>
      </c>
      <c r="E44" s="5"/>
    </row>
    <row r="45" ht="20" customHeight="1" spans="1:5">
      <c r="A45" s="5">
        <v>42</v>
      </c>
      <c r="B45" s="5" t="s">
        <v>7</v>
      </c>
      <c r="C45" s="5" t="str">
        <f>"郭水燕"</f>
        <v>郭水燕</v>
      </c>
      <c r="D45" s="5" t="s">
        <v>49</v>
      </c>
      <c r="E45" s="5"/>
    </row>
    <row r="46" ht="20" customHeight="1" spans="1:5">
      <c r="A46" s="5">
        <v>43</v>
      </c>
      <c r="B46" s="5" t="s">
        <v>7</v>
      </c>
      <c r="C46" s="5" t="str">
        <f>"符敏悦"</f>
        <v>符敏悦</v>
      </c>
      <c r="D46" s="5" t="s">
        <v>50</v>
      </c>
      <c r="E46" s="5"/>
    </row>
    <row r="47" ht="20" customHeight="1" spans="1:5">
      <c r="A47" s="5">
        <v>44</v>
      </c>
      <c r="B47" s="5" t="s">
        <v>7</v>
      </c>
      <c r="C47" s="5" t="str">
        <f>"羊世妹"</f>
        <v>羊世妹</v>
      </c>
      <c r="D47" s="5" t="s">
        <v>51</v>
      </c>
      <c r="E47" s="5"/>
    </row>
    <row r="48" ht="20" customHeight="1" spans="1:5">
      <c r="A48" s="5">
        <v>45</v>
      </c>
      <c r="B48" s="5" t="s">
        <v>7</v>
      </c>
      <c r="C48" s="5" t="str">
        <f>"殷诗意"</f>
        <v>殷诗意</v>
      </c>
      <c r="D48" s="5" t="s">
        <v>52</v>
      </c>
      <c r="E48" s="5"/>
    </row>
    <row r="49" ht="20" customHeight="1" spans="1:5">
      <c r="A49" s="5">
        <v>46</v>
      </c>
      <c r="B49" s="5" t="s">
        <v>7</v>
      </c>
      <c r="C49" s="5" t="str">
        <f>"吉晓莹"</f>
        <v>吉晓莹</v>
      </c>
      <c r="D49" s="5" t="s">
        <v>53</v>
      </c>
      <c r="E49" s="5"/>
    </row>
    <row r="50" ht="20" customHeight="1" spans="1:5">
      <c r="A50" s="5">
        <v>47</v>
      </c>
      <c r="B50" s="5" t="s">
        <v>7</v>
      </c>
      <c r="C50" s="5" t="str">
        <f>"李紫虹"</f>
        <v>李紫虹</v>
      </c>
      <c r="D50" s="5" t="s">
        <v>54</v>
      </c>
      <c r="E50" s="5"/>
    </row>
    <row r="51" ht="20" customHeight="1" spans="1:5">
      <c r="A51" s="5">
        <v>48</v>
      </c>
      <c r="B51" s="5" t="s">
        <v>7</v>
      </c>
      <c r="C51" s="5" t="str">
        <f>"杜月波"</f>
        <v>杜月波</v>
      </c>
      <c r="D51" s="5" t="s">
        <v>55</v>
      </c>
      <c r="E51" s="5"/>
    </row>
    <row r="52" ht="20" customHeight="1" spans="1:5">
      <c r="A52" s="5">
        <v>49</v>
      </c>
      <c r="B52" s="5" t="s">
        <v>7</v>
      </c>
      <c r="C52" s="5" t="str">
        <f>"黄丹柳"</f>
        <v>黄丹柳</v>
      </c>
      <c r="D52" s="5" t="s">
        <v>56</v>
      </c>
      <c r="E52" s="5"/>
    </row>
    <row r="53" ht="20" customHeight="1" spans="1:5">
      <c r="A53" s="5">
        <v>50</v>
      </c>
      <c r="B53" s="5" t="s">
        <v>7</v>
      </c>
      <c r="C53" s="5" t="str">
        <f>"朱允智"</f>
        <v>朱允智</v>
      </c>
      <c r="D53" s="5" t="s">
        <v>57</v>
      </c>
      <c r="E53" s="5"/>
    </row>
    <row r="54" ht="20" customHeight="1" spans="1:5">
      <c r="A54" s="5">
        <v>51</v>
      </c>
      <c r="B54" s="5" t="s">
        <v>7</v>
      </c>
      <c r="C54" s="5" t="str">
        <f>"谢依瑾"</f>
        <v>谢依瑾</v>
      </c>
      <c r="D54" s="5" t="s">
        <v>58</v>
      </c>
      <c r="E54" s="5"/>
    </row>
    <row r="55" ht="20" customHeight="1" spans="1:5">
      <c r="A55" s="5">
        <v>52</v>
      </c>
      <c r="B55" s="5" t="s">
        <v>7</v>
      </c>
      <c r="C55" s="5" t="str">
        <f>"周彦余"</f>
        <v>周彦余</v>
      </c>
      <c r="D55" s="5" t="s">
        <v>59</v>
      </c>
      <c r="E55" s="5"/>
    </row>
    <row r="56" ht="20" customHeight="1" spans="1:5">
      <c r="A56" s="5">
        <v>53</v>
      </c>
      <c r="B56" s="5" t="s">
        <v>7</v>
      </c>
      <c r="C56" s="5" t="str">
        <f>"符慧香"</f>
        <v>符慧香</v>
      </c>
      <c r="D56" s="5" t="s">
        <v>60</v>
      </c>
      <c r="E56" s="5"/>
    </row>
    <row r="57" ht="20" customHeight="1" spans="1:5">
      <c r="A57" s="5">
        <v>54</v>
      </c>
      <c r="B57" s="5" t="s">
        <v>7</v>
      </c>
      <c r="C57" s="5" t="str">
        <f>"丁秋燕"</f>
        <v>丁秋燕</v>
      </c>
      <c r="D57" s="5" t="s">
        <v>61</v>
      </c>
      <c r="E57" s="5"/>
    </row>
    <row r="58" ht="20" customHeight="1" spans="1:5">
      <c r="A58" s="5">
        <v>55</v>
      </c>
      <c r="B58" s="5" t="s">
        <v>7</v>
      </c>
      <c r="C58" s="5" t="str">
        <f>"陈雨"</f>
        <v>陈雨</v>
      </c>
      <c r="D58" s="5" t="s">
        <v>62</v>
      </c>
      <c r="E58" s="5"/>
    </row>
    <row r="59" ht="20" customHeight="1" spans="1:5">
      <c r="A59" s="5">
        <v>56</v>
      </c>
      <c r="B59" s="5" t="s">
        <v>7</v>
      </c>
      <c r="C59" s="5" t="str">
        <f>"夏海英"</f>
        <v>夏海英</v>
      </c>
      <c r="D59" s="5" t="s">
        <v>63</v>
      </c>
      <c r="E59" s="5"/>
    </row>
    <row r="60" ht="20" customHeight="1" spans="1:5">
      <c r="A60" s="5">
        <v>57</v>
      </c>
      <c r="B60" s="5" t="s">
        <v>7</v>
      </c>
      <c r="C60" s="5" t="str">
        <f>"陈泰安"</f>
        <v>陈泰安</v>
      </c>
      <c r="D60" s="5" t="s">
        <v>64</v>
      </c>
      <c r="E60" s="5"/>
    </row>
    <row r="61" ht="20" customHeight="1" spans="1:5">
      <c r="A61" s="5">
        <v>58</v>
      </c>
      <c r="B61" s="5" t="s">
        <v>7</v>
      </c>
      <c r="C61" s="5" t="str">
        <f>"周倩"</f>
        <v>周倩</v>
      </c>
      <c r="D61" s="5" t="s">
        <v>65</v>
      </c>
      <c r="E61" s="5"/>
    </row>
    <row r="62" ht="20" customHeight="1" spans="1:5">
      <c r="A62" s="5">
        <v>59</v>
      </c>
      <c r="B62" s="5" t="s">
        <v>7</v>
      </c>
      <c r="C62" s="5" t="str">
        <f>"吴雪玲"</f>
        <v>吴雪玲</v>
      </c>
      <c r="D62" s="5" t="s">
        <v>66</v>
      </c>
      <c r="E62" s="5"/>
    </row>
    <row r="63" ht="20" customHeight="1" spans="1:5">
      <c r="A63" s="5">
        <v>60</v>
      </c>
      <c r="B63" s="5" t="s">
        <v>7</v>
      </c>
      <c r="C63" s="5" t="str">
        <f>"陈瑜"</f>
        <v>陈瑜</v>
      </c>
      <c r="D63" s="5" t="s">
        <v>67</v>
      </c>
      <c r="E63" s="5"/>
    </row>
    <row r="64" ht="20" customHeight="1" spans="1:5">
      <c r="A64" s="5">
        <v>61</v>
      </c>
      <c r="B64" s="5" t="s">
        <v>7</v>
      </c>
      <c r="C64" s="5" t="str">
        <f>"王丽娜"</f>
        <v>王丽娜</v>
      </c>
      <c r="D64" s="5" t="s">
        <v>68</v>
      </c>
      <c r="E64" s="5"/>
    </row>
    <row r="65" ht="20" customHeight="1" spans="1:5">
      <c r="A65" s="5">
        <v>62</v>
      </c>
      <c r="B65" s="5" t="s">
        <v>7</v>
      </c>
      <c r="C65" s="5" t="str">
        <f>"吴盈"</f>
        <v>吴盈</v>
      </c>
      <c r="D65" s="5" t="s">
        <v>69</v>
      </c>
      <c r="E65" s="5"/>
    </row>
    <row r="66" ht="20" customHeight="1" spans="1:5">
      <c r="A66" s="5">
        <v>63</v>
      </c>
      <c r="B66" s="5" t="s">
        <v>7</v>
      </c>
      <c r="C66" s="5" t="str">
        <f>"郑子莹"</f>
        <v>郑子莹</v>
      </c>
      <c r="D66" s="5" t="s">
        <v>70</v>
      </c>
      <c r="E66" s="5"/>
    </row>
    <row r="67" ht="20" customHeight="1" spans="1:5">
      <c r="A67" s="5">
        <v>64</v>
      </c>
      <c r="B67" s="5" t="s">
        <v>7</v>
      </c>
      <c r="C67" s="5" t="str">
        <f>"骆桂花"</f>
        <v>骆桂花</v>
      </c>
      <c r="D67" s="5" t="s">
        <v>71</v>
      </c>
      <c r="E67" s="5"/>
    </row>
    <row r="68" ht="20" customHeight="1" spans="1:5">
      <c r="A68" s="5">
        <v>65</v>
      </c>
      <c r="B68" s="5" t="s">
        <v>7</v>
      </c>
      <c r="C68" s="5" t="str">
        <f>"陈秀"</f>
        <v>陈秀</v>
      </c>
      <c r="D68" s="5" t="s">
        <v>72</v>
      </c>
      <c r="E68" s="5"/>
    </row>
    <row r="69" ht="20" customHeight="1" spans="1:5">
      <c r="A69" s="5">
        <v>66</v>
      </c>
      <c r="B69" s="5" t="s">
        <v>7</v>
      </c>
      <c r="C69" s="5" t="str">
        <f>"吴雅倩"</f>
        <v>吴雅倩</v>
      </c>
      <c r="D69" s="5" t="s">
        <v>73</v>
      </c>
      <c r="E69" s="5"/>
    </row>
    <row r="70" ht="20" customHeight="1" spans="1:5">
      <c r="A70" s="5">
        <v>67</v>
      </c>
      <c r="B70" s="5" t="s">
        <v>7</v>
      </c>
      <c r="C70" s="5" t="str">
        <f>"肖正豪"</f>
        <v>肖正豪</v>
      </c>
      <c r="D70" s="5" t="s">
        <v>74</v>
      </c>
      <c r="E70" s="5"/>
    </row>
    <row r="71" ht="20" customHeight="1" spans="1:5">
      <c r="A71" s="5">
        <v>68</v>
      </c>
      <c r="B71" s="5" t="s">
        <v>7</v>
      </c>
      <c r="C71" s="5" t="str">
        <f>"吴少暖"</f>
        <v>吴少暖</v>
      </c>
      <c r="D71" s="5" t="s">
        <v>75</v>
      </c>
      <c r="E71" s="5"/>
    </row>
    <row r="72" ht="20" customHeight="1" spans="1:5">
      <c r="A72" s="5">
        <v>69</v>
      </c>
      <c r="B72" s="5" t="s">
        <v>7</v>
      </c>
      <c r="C72" s="5" t="str">
        <f>"叶茜婵"</f>
        <v>叶茜婵</v>
      </c>
      <c r="D72" s="5" t="s">
        <v>76</v>
      </c>
      <c r="E72" s="5"/>
    </row>
    <row r="73" ht="20" customHeight="1" spans="1:5">
      <c r="A73" s="5">
        <v>70</v>
      </c>
      <c r="B73" s="5" t="s">
        <v>7</v>
      </c>
      <c r="C73" s="5" t="str">
        <f>"郑卿卿"</f>
        <v>郑卿卿</v>
      </c>
      <c r="D73" s="5" t="s">
        <v>77</v>
      </c>
      <c r="E73" s="5"/>
    </row>
    <row r="74" ht="20" customHeight="1" spans="1:5">
      <c r="A74" s="5">
        <v>71</v>
      </c>
      <c r="B74" s="5" t="s">
        <v>7</v>
      </c>
      <c r="C74" s="5" t="str">
        <f>"杜秀强"</f>
        <v>杜秀强</v>
      </c>
      <c r="D74" s="5" t="s">
        <v>78</v>
      </c>
      <c r="E74" s="5"/>
    </row>
    <row r="75" ht="20" customHeight="1" spans="1:5">
      <c r="A75" s="5">
        <v>72</v>
      </c>
      <c r="B75" s="5" t="s">
        <v>7</v>
      </c>
      <c r="C75" s="5" t="str">
        <f>"邝丽娇"</f>
        <v>邝丽娇</v>
      </c>
      <c r="D75" s="5" t="s">
        <v>79</v>
      </c>
      <c r="E75" s="5"/>
    </row>
    <row r="76" ht="20" customHeight="1" spans="1:5">
      <c r="A76" s="5">
        <v>73</v>
      </c>
      <c r="B76" s="5" t="s">
        <v>7</v>
      </c>
      <c r="C76" s="5" t="str">
        <f>"谢俊龙"</f>
        <v>谢俊龙</v>
      </c>
      <c r="D76" s="5" t="s">
        <v>80</v>
      </c>
      <c r="E76" s="5"/>
    </row>
    <row r="77" ht="20" customHeight="1" spans="1:5">
      <c r="A77" s="5">
        <v>74</v>
      </c>
      <c r="B77" s="5" t="s">
        <v>7</v>
      </c>
      <c r="C77" s="5" t="str">
        <f>"江丽华"</f>
        <v>江丽华</v>
      </c>
      <c r="D77" s="5" t="s">
        <v>81</v>
      </c>
      <c r="E77" s="5"/>
    </row>
    <row r="78" ht="20" customHeight="1" spans="1:5">
      <c r="A78" s="5">
        <v>75</v>
      </c>
      <c r="B78" s="5" t="s">
        <v>7</v>
      </c>
      <c r="C78" s="5" t="str">
        <f>"吴克秀"</f>
        <v>吴克秀</v>
      </c>
      <c r="D78" s="5" t="s">
        <v>82</v>
      </c>
      <c r="E78" s="5"/>
    </row>
    <row r="79" ht="20" customHeight="1" spans="1:5">
      <c r="A79" s="5">
        <v>76</v>
      </c>
      <c r="B79" s="5" t="s">
        <v>7</v>
      </c>
      <c r="C79" s="5" t="str">
        <f>"李桂兰"</f>
        <v>李桂兰</v>
      </c>
      <c r="D79" s="5" t="s">
        <v>83</v>
      </c>
      <c r="E79" s="5"/>
    </row>
    <row r="80" ht="20" customHeight="1" spans="1:5">
      <c r="A80" s="5">
        <v>77</v>
      </c>
      <c r="B80" s="5" t="s">
        <v>7</v>
      </c>
      <c r="C80" s="5" t="str">
        <f>"李海精"</f>
        <v>李海精</v>
      </c>
      <c r="D80" s="5" t="s">
        <v>84</v>
      </c>
      <c r="E80" s="5"/>
    </row>
    <row r="81" ht="20" customHeight="1" spans="1:5">
      <c r="A81" s="5">
        <v>78</v>
      </c>
      <c r="B81" s="5" t="s">
        <v>7</v>
      </c>
      <c r="C81" s="5" t="str">
        <f>"王亚心"</f>
        <v>王亚心</v>
      </c>
      <c r="D81" s="5" t="s">
        <v>85</v>
      </c>
      <c r="E81" s="5"/>
    </row>
    <row r="82" ht="20" customHeight="1" spans="1:5">
      <c r="A82" s="5">
        <v>79</v>
      </c>
      <c r="B82" s="5" t="s">
        <v>7</v>
      </c>
      <c r="C82" s="5" t="str">
        <f>"黄宝满"</f>
        <v>黄宝满</v>
      </c>
      <c r="D82" s="5" t="s">
        <v>86</v>
      </c>
      <c r="E82" s="5"/>
    </row>
    <row r="83" ht="20" customHeight="1" spans="1:5">
      <c r="A83" s="5">
        <v>80</v>
      </c>
      <c r="B83" s="5" t="s">
        <v>7</v>
      </c>
      <c r="C83" s="5" t="str">
        <f>"符丽梅"</f>
        <v>符丽梅</v>
      </c>
      <c r="D83" s="5" t="s">
        <v>87</v>
      </c>
      <c r="E83" s="5"/>
    </row>
    <row r="84" ht="20" customHeight="1" spans="1:5">
      <c r="A84" s="5">
        <v>81</v>
      </c>
      <c r="B84" s="5" t="s">
        <v>7</v>
      </c>
      <c r="C84" s="5" t="str">
        <f>"王芳"</f>
        <v>王芳</v>
      </c>
      <c r="D84" s="5" t="s">
        <v>88</v>
      </c>
      <c r="E84" s="5"/>
    </row>
    <row r="85" ht="20" customHeight="1" spans="1:5">
      <c r="A85" s="5">
        <v>82</v>
      </c>
      <c r="B85" s="5" t="s">
        <v>7</v>
      </c>
      <c r="C85" s="5" t="str">
        <f>"王艳花"</f>
        <v>王艳花</v>
      </c>
      <c r="D85" s="5" t="s">
        <v>89</v>
      </c>
      <c r="E85" s="5"/>
    </row>
    <row r="86" ht="20" customHeight="1" spans="1:5">
      <c r="A86" s="5">
        <v>83</v>
      </c>
      <c r="B86" s="5" t="s">
        <v>7</v>
      </c>
      <c r="C86" s="5" t="str">
        <f>"陈小倩"</f>
        <v>陈小倩</v>
      </c>
      <c r="D86" s="5" t="s">
        <v>90</v>
      </c>
      <c r="E86" s="5"/>
    </row>
    <row r="87" ht="20" customHeight="1" spans="1:5">
      <c r="A87" s="5">
        <v>84</v>
      </c>
      <c r="B87" s="5" t="s">
        <v>7</v>
      </c>
      <c r="C87" s="5" t="str">
        <f>"邱慧"</f>
        <v>邱慧</v>
      </c>
      <c r="D87" s="5" t="s">
        <v>91</v>
      </c>
      <c r="E87" s="5"/>
    </row>
    <row r="88" ht="20" customHeight="1" spans="1:5">
      <c r="A88" s="5">
        <v>85</v>
      </c>
      <c r="B88" s="5" t="s">
        <v>7</v>
      </c>
      <c r="C88" s="5" t="str">
        <f>"何兆乾"</f>
        <v>何兆乾</v>
      </c>
      <c r="D88" s="5" t="s">
        <v>92</v>
      </c>
      <c r="E88" s="5"/>
    </row>
    <row r="89" ht="20" customHeight="1" spans="1:5">
      <c r="A89" s="5">
        <v>86</v>
      </c>
      <c r="B89" s="5" t="s">
        <v>7</v>
      </c>
      <c r="C89" s="5" t="str">
        <f>"邢艺豌"</f>
        <v>邢艺豌</v>
      </c>
      <c r="D89" s="5" t="s">
        <v>93</v>
      </c>
      <c r="E89" s="5"/>
    </row>
    <row r="90" ht="20" customHeight="1" spans="1:5">
      <c r="A90" s="5">
        <v>87</v>
      </c>
      <c r="B90" s="5" t="s">
        <v>7</v>
      </c>
      <c r="C90" s="5" t="str">
        <f>"符联巧"</f>
        <v>符联巧</v>
      </c>
      <c r="D90" s="5" t="s">
        <v>94</v>
      </c>
      <c r="E90" s="5"/>
    </row>
    <row r="91" ht="20" customHeight="1" spans="1:5">
      <c r="A91" s="5">
        <v>88</v>
      </c>
      <c r="B91" s="5" t="s">
        <v>7</v>
      </c>
      <c r="C91" s="5" t="str">
        <f>"王春菊"</f>
        <v>王春菊</v>
      </c>
      <c r="D91" s="5" t="s">
        <v>95</v>
      </c>
      <c r="E91" s="5"/>
    </row>
    <row r="92" ht="20" customHeight="1" spans="1:5">
      <c r="A92" s="5">
        <v>89</v>
      </c>
      <c r="B92" s="5" t="s">
        <v>7</v>
      </c>
      <c r="C92" s="5" t="str">
        <f>"郑艳子"</f>
        <v>郑艳子</v>
      </c>
      <c r="D92" s="5" t="s">
        <v>96</v>
      </c>
      <c r="E92" s="5"/>
    </row>
    <row r="93" ht="20" customHeight="1" spans="1:5">
      <c r="A93" s="5">
        <v>90</v>
      </c>
      <c r="B93" s="5" t="s">
        <v>7</v>
      </c>
      <c r="C93" s="5" t="str">
        <f>"王丽姣"</f>
        <v>王丽姣</v>
      </c>
      <c r="D93" s="5" t="s">
        <v>97</v>
      </c>
      <c r="E93" s="5"/>
    </row>
    <row r="94" ht="20" customHeight="1" spans="1:5">
      <c r="A94" s="5">
        <v>91</v>
      </c>
      <c r="B94" s="5" t="s">
        <v>7</v>
      </c>
      <c r="C94" s="5" t="str">
        <f>"韩自立"</f>
        <v>韩自立</v>
      </c>
      <c r="D94" s="5" t="s">
        <v>98</v>
      </c>
      <c r="E94" s="5"/>
    </row>
    <row r="95" ht="20" customHeight="1" spans="1:5">
      <c r="A95" s="5">
        <v>92</v>
      </c>
      <c r="B95" s="5" t="s">
        <v>7</v>
      </c>
      <c r="C95" s="5" t="str">
        <f>"陈秋香"</f>
        <v>陈秋香</v>
      </c>
      <c r="D95" s="5" t="s">
        <v>99</v>
      </c>
      <c r="E95" s="5"/>
    </row>
    <row r="96" ht="20" customHeight="1" spans="1:5">
      <c r="A96" s="5">
        <v>93</v>
      </c>
      <c r="B96" s="5" t="s">
        <v>7</v>
      </c>
      <c r="C96" s="5" t="str">
        <f>"黄天娜"</f>
        <v>黄天娜</v>
      </c>
      <c r="D96" s="5" t="s">
        <v>100</v>
      </c>
      <c r="E96" s="5"/>
    </row>
    <row r="97" ht="20" customHeight="1" spans="1:5">
      <c r="A97" s="5">
        <v>94</v>
      </c>
      <c r="B97" s="5" t="s">
        <v>7</v>
      </c>
      <c r="C97" s="5" t="str">
        <f>"符荘芙"</f>
        <v>符荘芙</v>
      </c>
      <c r="D97" s="5" t="s">
        <v>101</v>
      </c>
      <c r="E97" s="5"/>
    </row>
    <row r="98" ht="20" customHeight="1" spans="1:5">
      <c r="A98" s="5">
        <v>95</v>
      </c>
      <c r="B98" s="5" t="s">
        <v>7</v>
      </c>
      <c r="C98" s="5" t="str">
        <f>"王莹"</f>
        <v>王莹</v>
      </c>
      <c r="D98" s="5" t="s">
        <v>102</v>
      </c>
      <c r="E98" s="5"/>
    </row>
    <row r="99" ht="20" customHeight="1" spans="1:5">
      <c r="A99" s="5">
        <v>96</v>
      </c>
      <c r="B99" s="5" t="s">
        <v>7</v>
      </c>
      <c r="C99" s="5" t="str">
        <f>"吴清丽"</f>
        <v>吴清丽</v>
      </c>
      <c r="D99" s="5" t="s">
        <v>103</v>
      </c>
      <c r="E99" s="5"/>
    </row>
    <row r="100" ht="20" customHeight="1" spans="1:5">
      <c r="A100" s="5">
        <v>97</v>
      </c>
      <c r="B100" s="5" t="s">
        <v>7</v>
      </c>
      <c r="C100" s="5" t="str">
        <f>"黄佳媚"</f>
        <v>黄佳媚</v>
      </c>
      <c r="D100" s="5" t="s">
        <v>104</v>
      </c>
      <c r="E100" s="5"/>
    </row>
    <row r="101" ht="20" customHeight="1" spans="1:5">
      <c r="A101" s="5">
        <v>98</v>
      </c>
      <c r="B101" s="5" t="s">
        <v>7</v>
      </c>
      <c r="C101" s="5" t="str">
        <f>"李尚妹"</f>
        <v>李尚妹</v>
      </c>
      <c r="D101" s="5" t="s">
        <v>105</v>
      </c>
      <c r="E101" s="5"/>
    </row>
    <row r="102" ht="20" customHeight="1" spans="1:5">
      <c r="A102" s="5">
        <v>99</v>
      </c>
      <c r="B102" s="5" t="s">
        <v>7</v>
      </c>
      <c r="C102" s="5" t="str">
        <f>"吴阿敏"</f>
        <v>吴阿敏</v>
      </c>
      <c r="D102" s="5" t="s">
        <v>106</v>
      </c>
      <c r="E102" s="5"/>
    </row>
    <row r="103" ht="20" customHeight="1" spans="1:5">
      <c r="A103" s="5">
        <v>100</v>
      </c>
      <c r="B103" s="5" t="s">
        <v>7</v>
      </c>
      <c r="C103" s="5" t="str">
        <f>"苏高彩"</f>
        <v>苏高彩</v>
      </c>
      <c r="D103" s="5" t="s">
        <v>107</v>
      </c>
      <c r="E103" s="5"/>
    </row>
    <row r="104" ht="20" customHeight="1" spans="1:5">
      <c r="A104" s="5">
        <v>101</v>
      </c>
      <c r="B104" s="5" t="s">
        <v>7</v>
      </c>
      <c r="C104" s="5" t="str">
        <f>"王海霞"</f>
        <v>王海霞</v>
      </c>
      <c r="D104" s="5" t="s">
        <v>108</v>
      </c>
      <c r="E104" s="5"/>
    </row>
    <row r="105" ht="20" customHeight="1" spans="1:5">
      <c r="A105" s="5">
        <v>102</v>
      </c>
      <c r="B105" s="5" t="s">
        <v>7</v>
      </c>
      <c r="C105" s="5" t="str">
        <f>"黄雪艳"</f>
        <v>黄雪艳</v>
      </c>
      <c r="D105" s="5" t="s">
        <v>109</v>
      </c>
      <c r="E105" s="5"/>
    </row>
    <row r="106" ht="20" customHeight="1" spans="1:5">
      <c r="A106" s="5">
        <v>103</v>
      </c>
      <c r="B106" s="5" t="s">
        <v>7</v>
      </c>
      <c r="C106" s="5" t="str">
        <f>"李材友"</f>
        <v>李材友</v>
      </c>
      <c r="D106" s="5" t="s">
        <v>110</v>
      </c>
      <c r="E106" s="5"/>
    </row>
    <row r="107" ht="20" customHeight="1" spans="1:5">
      <c r="A107" s="5">
        <v>104</v>
      </c>
      <c r="B107" s="5" t="s">
        <v>7</v>
      </c>
      <c r="C107" s="5" t="str">
        <f>"杨兴双"</f>
        <v>杨兴双</v>
      </c>
      <c r="D107" s="5" t="s">
        <v>111</v>
      </c>
      <c r="E107" s="5"/>
    </row>
    <row r="108" ht="20" customHeight="1" spans="1:5">
      <c r="A108" s="5">
        <v>105</v>
      </c>
      <c r="B108" s="5" t="s">
        <v>7</v>
      </c>
      <c r="C108" s="5" t="str">
        <f>"吕少浪"</f>
        <v>吕少浪</v>
      </c>
      <c r="D108" s="5" t="s">
        <v>112</v>
      </c>
      <c r="E108" s="5"/>
    </row>
    <row r="109" ht="20" customHeight="1" spans="1:5">
      <c r="A109" s="5">
        <v>106</v>
      </c>
      <c r="B109" s="5" t="s">
        <v>7</v>
      </c>
      <c r="C109" s="5" t="str">
        <f>"刘琛"</f>
        <v>刘琛</v>
      </c>
      <c r="D109" s="5" t="s">
        <v>113</v>
      </c>
      <c r="E109" s="5"/>
    </row>
    <row r="110" ht="20" customHeight="1" spans="1:5">
      <c r="A110" s="5">
        <v>107</v>
      </c>
      <c r="B110" s="5" t="s">
        <v>7</v>
      </c>
      <c r="C110" s="5" t="str">
        <f>"李霞"</f>
        <v>李霞</v>
      </c>
      <c r="D110" s="5" t="s">
        <v>114</v>
      </c>
      <c r="E110" s="5"/>
    </row>
    <row r="111" ht="20" customHeight="1" spans="1:5">
      <c r="A111" s="5">
        <v>108</v>
      </c>
      <c r="B111" s="5" t="s">
        <v>7</v>
      </c>
      <c r="C111" s="5" t="str">
        <f>"赵坤婷"</f>
        <v>赵坤婷</v>
      </c>
      <c r="D111" s="5" t="s">
        <v>115</v>
      </c>
      <c r="E111" s="5"/>
    </row>
    <row r="112" ht="20" customHeight="1" spans="1:5">
      <c r="A112" s="5">
        <v>109</v>
      </c>
      <c r="B112" s="5" t="s">
        <v>7</v>
      </c>
      <c r="C112" s="5" t="str">
        <f>"刘淑燕"</f>
        <v>刘淑燕</v>
      </c>
      <c r="D112" s="5" t="s">
        <v>116</v>
      </c>
      <c r="E112" s="5"/>
    </row>
    <row r="113" ht="20" customHeight="1" spans="1:5">
      <c r="A113" s="5">
        <v>110</v>
      </c>
      <c r="B113" s="5" t="s">
        <v>7</v>
      </c>
      <c r="C113" s="5" t="str">
        <f>"陈国端"</f>
        <v>陈国端</v>
      </c>
      <c r="D113" s="5" t="s">
        <v>117</v>
      </c>
      <c r="E113" s="5"/>
    </row>
    <row r="114" ht="20" customHeight="1" spans="1:5">
      <c r="A114" s="5">
        <v>111</v>
      </c>
      <c r="B114" s="5" t="s">
        <v>7</v>
      </c>
      <c r="C114" s="5" t="str">
        <f>"冯蕊"</f>
        <v>冯蕊</v>
      </c>
      <c r="D114" s="5" t="s">
        <v>118</v>
      </c>
      <c r="E114" s="5"/>
    </row>
    <row r="115" ht="20" customHeight="1" spans="1:5">
      <c r="A115" s="5">
        <v>112</v>
      </c>
      <c r="B115" s="5" t="s">
        <v>7</v>
      </c>
      <c r="C115" s="5" t="str">
        <f>"王玉煌"</f>
        <v>王玉煌</v>
      </c>
      <c r="D115" s="5" t="s">
        <v>119</v>
      </c>
      <c r="E115" s="5"/>
    </row>
    <row r="116" ht="20" customHeight="1" spans="1:5">
      <c r="A116" s="5">
        <v>113</v>
      </c>
      <c r="B116" s="5" t="s">
        <v>7</v>
      </c>
      <c r="C116" s="5" t="str">
        <f>"袁秋琳"</f>
        <v>袁秋琳</v>
      </c>
      <c r="D116" s="5" t="s">
        <v>120</v>
      </c>
      <c r="E116" s="5"/>
    </row>
    <row r="117" ht="20" customHeight="1" spans="1:5">
      <c r="A117" s="5">
        <v>114</v>
      </c>
      <c r="B117" s="5" t="s">
        <v>7</v>
      </c>
      <c r="C117" s="5" t="str">
        <f>"张雪"</f>
        <v>张雪</v>
      </c>
      <c r="D117" s="5" t="s">
        <v>121</v>
      </c>
      <c r="E117" s="5"/>
    </row>
    <row r="118" ht="20" customHeight="1" spans="1:5">
      <c r="A118" s="5">
        <v>115</v>
      </c>
      <c r="B118" s="5" t="s">
        <v>7</v>
      </c>
      <c r="C118" s="5" t="str">
        <f>"林丽花"</f>
        <v>林丽花</v>
      </c>
      <c r="D118" s="5" t="s">
        <v>122</v>
      </c>
      <c r="E118" s="5"/>
    </row>
    <row r="119" ht="20" customHeight="1" spans="1:5">
      <c r="A119" s="5">
        <v>116</v>
      </c>
      <c r="B119" s="5" t="s">
        <v>7</v>
      </c>
      <c r="C119" s="5" t="str">
        <f>"林婷果"</f>
        <v>林婷果</v>
      </c>
      <c r="D119" s="5" t="s">
        <v>123</v>
      </c>
      <c r="E119" s="5"/>
    </row>
    <row r="120" ht="20" customHeight="1" spans="1:5">
      <c r="A120" s="5">
        <v>117</v>
      </c>
      <c r="B120" s="5" t="s">
        <v>7</v>
      </c>
      <c r="C120" s="5" t="str">
        <f>"瞿雨欣"</f>
        <v>瞿雨欣</v>
      </c>
      <c r="D120" s="5" t="s">
        <v>124</v>
      </c>
      <c r="E120" s="5"/>
    </row>
    <row r="121" ht="20" customHeight="1" spans="1:5">
      <c r="A121" s="5">
        <v>118</v>
      </c>
      <c r="B121" s="5" t="s">
        <v>7</v>
      </c>
      <c r="C121" s="5" t="str">
        <f>"朱海兰"</f>
        <v>朱海兰</v>
      </c>
      <c r="D121" s="5" t="s">
        <v>125</v>
      </c>
      <c r="E121" s="5"/>
    </row>
    <row r="122" ht="20" customHeight="1" spans="1:5">
      <c r="A122" s="5">
        <v>119</v>
      </c>
      <c r="B122" s="5" t="s">
        <v>7</v>
      </c>
      <c r="C122" s="5" t="str">
        <f>"陈梅梅"</f>
        <v>陈梅梅</v>
      </c>
      <c r="D122" s="5" t="s">
        <v>126</v>
      </c>
      <c r="E122" s="5"/>
    </row>
    <row r="123" ht="20" customHeight="1" spans="1:5">
      <c r="A123" s="5">
        <v>120</v>
      </c>
      <c r="B123" s="5" t="s">
        <v>7</v>
      </c>
      <c r="C123" s="5" t="str">
        <f>"罗爽"</f>
        <v>罗爽</v>
      </c>
      <c r="D123" s="5" t="s">
        <v>127</v>
      </c>
      <c r="E123" s="5"/>
    </row>
    <row r="124" ht="20" customHeight="1" spans="1:5">
      <c r="A124" s="5">
        <v>121</v>
      </c>
      <c r="B124" s="5" t="s">
        <v>7</v>
      </c>
      <c r="C124" s="5" t="str">
        <f>"林海群"</f>
        <v>林海群</v>
      </c>
      <c r="D124" s="5" t="s">
        <v>128</v>
      </c>
      <c r="E124" s="5"/>
    </row>
    <row r="125" ht="20" customHeight="1" spans="1:5">
      <c r="A125" s="5">
        <v>122</v>
      </c>
      <c r="B125" s="5" t="s">
        <v>7</v>
      </c>
      <c r="C125" s="5" t="str">
        <f>"符怡欣"</f>
        <v>符怡欣</v>
      </c>
      <c r="D125" s="5" t="s">
        <v>129</v>
      </c>
      <c r="E125" s="5"/>
    </row>
    <row r="126" ht="20" customHeight="1" spans="1:5">
      <c r="A126" s="5">
        <v>123</v>
      </c>
      <c r="B126" s="5" t="s">
        <v>7</v>
      </c>
      <c r="C126" s="5" t="str">
        <f>"王芊"</f>
        <v>王芊</v>
      </c>
      <c r="D126" s="5" t="s">
        <v>130</v>
      </c>
      <c r="E126" s="5"/>
    </row>
    <row r="127" ht="20" customHeight="1" spans="1:5">
      <c r="A127" s="5">
        <v>124</v>
      </c>
      <c r="B127" s="5" t="s">
        <v>7</v>
      </c>
      <c r="C127" s="5" t="str">
        <f>"曾媛媛"</f>
        <v>曾媛媛</v>
      </c>
      <c r="D127" s="5" t="s">
        <v>131</v>
      </c>
      <c r="E127" s="5"/>
    </row>
    <row r="128" ht="20" customHeight="1" spans="1:5">
      <c r="A128" s="5">
        <v>125</v>
      </c>
      <c r="B128" s="5" t="s">
        <v>7</v>
      </c>
      <c r="C128" s="5" t="str">
        <f>"王羽凡"</f>
        <v>王羽凡</v>
      </c>
      <c r="D128" s="5" t="s">
        <v>132</v>
      </c>
      <c r="E128" s="5"/>
    </row>
    <row r="129" ht="20" customHeight="1" spans="1:5">
      <c r="A129" s="5">
        <v>126</v>
      </c>
      <c r="B129" s="5" t="s">
        <v>7</v>
      </c>
      <c r="C129" s="5" t="str">
        <f>"温小燕"</f>
        <v>温小燕</v>
      </c>
      <c r="D129" s="5" t="s">
        <v>133</v>
      </c>
      <c r="E129" s="5"/>
    </row>
    <row r="130" ht="20" customHeight="1" spans="1:5">
      <c r="A130" s="5">
        <v>127</v>
      </c>
      <c r="B130" s="5" t="s">
        <v>7</v>
      </c>
      <c r="C130" s="5" t="str">
        <f>"吴宛茗"</f>
        <v>吴宛茗</v>
      </c>
      <c r="D130" s="5" t="s">
        <v>134</v>
      </c>
      <c r="E130" s="5"/>
    </row>
    <row r="131" ht="20" customHeight="1" spans="1:5">
      <c r="A131" s="5">
        <v>128</v>
      </c>
      <c r="B131" s="5" t="s">
        <v>7</v>
      </c>
      <c r="C131" s="5" t="str">
        <f>"黄芳女"</f>
        <v>黄芳女</v>
      </c>
      <c r="D131" s="5" t="s">
        <v>135</v>
      </c>
      <c r="E131" s="5"/>
    </row>
    <row r="132" ht="20" customHeight="1" spans="1:5">
      <c r="A132" s="5">
        <v>129</v>
      </c>
      <c r="B132" s="5" t="s">
        <v>7</v>
      </c>
      <c r="C132" s="5" t="str">
        <f>"吴海琴"</f>
        <v>吴海琴</v>
      </c>
      <c r="D132" s="5" t="s">
        <v>136</v>
      </c>
      <c r="E132" s="5"/>
    </row>
    <row r="133" ht="20" customHeight="1" spans="1:5">
      <c r="A133" s="5">
        <v>130</v>
      </c>
      <c r="B133" s="5" t="s">
        <v>7</v>
      </c>
      <c r="C133" s="5" t="str">
        <f>"曾冰冰"</f>
        <v>曾冰冰</v>
      </c>
      <c r="D133" s="5" t="s">
        <v>137</v>
      </c>
      <c r="E133" s="5"/>
    </row>
    <row r="134" ht="20" customHeight="1" spans="1:5">
      <c r="A134" s="5">
        <v>131</v>
      </c>
      <c r="B134" s="5" t="s">
        <v>7</v>
      </c>
      <c r="C134" s="5" t="str">
        <f>"吴娇娜"</f>
        <v>吴娇娜</v>
      </c>
      <c r="D134" s="5" t="s">
        <v>26</v>
      </c>
      <c r="E134" s="5"/>
    </row>
    <row r="135" ht="20" customHeight="1" spans="1:5">
      <c r="A135" s="5">
        <v>132</v>
      </c>
      <c r="B135" s="5" t="s">
        <v>7</v>
      </c>
      <c r="C135" s="5" t="str">
        <f>"兰少云"</f>
        <v>兰少云</v>
      </c>
      <c r="D135" s="5" t="s">
        <v>138</v>
      </c>
      <c r="E135" s="5"/>
    </row>
    <row r="136" ht="20" customHeight="1" spans="1:5">
      <c r="A136" s="5">
        <v>133</v>
      </c>
      <c r="B136" s="5" t="s">
        <v>7</v>
      </c>
      <c r="C136" s="5" t="str">
        <f>"李霜"</f>
        <v>李霜</v>
      </c>
      <c r="D136" s="5" t="s">
        <v>139</v>
      </c>
      <c r="E136" s="5"/>
    </row>
    <row r="137" ht="20" customHeight="1" spans="1:5">
      <c r="A137" s="5">
        <v>134</v>
      </c>
      <c r="B137" s="5" t="s">
        <v>7</v>
      </c>
      <c r="C137" s="5" t="str">
        <f>"陈鹤"</f>
        <v>陈鹤</v>
      </c>
      <c r="D137" s="5" t="s">
        <v>140</v>
      </c>
      <c r="E137" s="5"/>
    </row>
    <row r="138" ht="20" customHeight="1" spans="1:5">
      <c r="A138" s="5">
        <v>135</v>
      </c>
      <c r="B138" s="5" t="s">
        <v>7</v>
      </c>
      <c r="C138" s="5" t="str">
        <f>"黎二爱"</f>
        <v>黎二爱</v>
      </c>
      <c r="D138" s="5" t="s">
        <v>141</v>
      </c>
      <c r="E138" s="5"/>
    </row>
    <row r="139" ht="20" customHeight="1" spans="1:5">
      <c r="A139" s="5">
        <v>136</v>
      </c>
      <c r="B139" s="5" t="s">
        <v>7</v>
      </c>
      <c r="C139" s="5" t="str">
        <f>"麦雅"</f>
        <v>麦雅</v>
      </c>
      <c r="D139" s="5" t="s">
        <v>142</v>
      </c>
      <c r="E139" s="5"/>
    </row>
    <row r="140" ht="20" customHeight="1" spans="1:5">
      <c r="A140" s="5">
        <v>137</v>
      </c>
      <c r="B140" s="5" t="s">
        <v>7</v>
      </c>
      <c r="C140" s="5" t="str">
        <f>"吴心雅"</f>
        <v>吴心雅</v>
      </c>
      <c r="D140" s="5" t="s">
        <v>143</v>
      </c>
      <c r="E140" s="5"/>
    </row>
    <row r="141" ht="20" customHeight="1" spans="1:5">
      <c r="A141" s="5">
        <v>138</v>
      </c>
      <c r="B141" s="5" t="s">
        <v>7</v>
      </c>
      <c r="C141" s="5" t="str">
        <f>"王英萍"</f>
        <v>王英萍</v>
      </c>
      <c r="D141" s="5" t="s">
        <v>144</v>
      </c>
      <c r="E141" s="5"/>
    </row>
    <row r="142" ht="20" customHeight="1" spans="1:5">
      <c r="A142" s="5">
        <v>139</v>
      </c>
      <c r="B142" s="5" t="s">
        <v>7</v>
      </c>
      <c r="C142" s="5" t="str">
        <f>"林星"</f>
        <v>林星</v>
      </c>
      <c r="D142" s="5" t="s">
        <v>145</v>
      </c>
      <c r="E142" s="5"/>
    </row>
    <row r="143" ht="20" customHeight="1" spans="1:5">
      <c r="A143" s="5">
        <v>140</v>
      </c>
      <c r="B143" s="5" t="s">
        <v>7</v>
      </c>
      <c r="C143" s="5" t="str">
        <f>"刘紫璇"</f>
        <v>刘紫璇</v>
      </c>
      <c r="D143" s="5" t="s">
        <v>146</v>
      </c>
      <c r="E143" s="5"/>
    </row>
    <row r="144" ht="20" customHeight="1" spans="1:5">
      <c r="A144" s="5">
        <v>141</v>
      </c>
      <c r="B144" s="5" t="s">
        <v>7</v>
      </c>
      <c r="C144" s="5" t="str">
        <f>"唐丽欣"</f>
        <v>唐丽欣</v>
      </c>
      <c r="D144" s="5" t="s">
        <v>147</v>
      </c>
      <c r="E144" s="5"/>
    </row>
    <row r="145" ht="20" customHeight="1" spans="1:5">
      <c r="A145" s="5">
        <v>142</v>
      </c>
      <c r="B145" s="5" t="s">
        <v>7</v>
      </c>
      <c r="C145" s="5" t="str">
        <f>"王宝琳"</f>
        <v>王宝琳</v>
      </c>
      <c r="D145" s="5" t="s">
        <v>148</v>
      </c>
      <c r="E145" s="5"/>
    </row>
    <row r="146" ht="20" customHeight="1" spans="1:5">
      <c r="A146" s="5">
        <v>143</v>
      </c>
      <c r="B146" s="5" t="s">
        <v>7</v>
      </c>
      <c r="C146" s="5" t="str">
        <f>"郑奇娜"</f>
        <v>郑奇娜</v>
      </c>
      <c r="D146" s="5" t="s">
        <v>149</v>
      </c>
      <c r="E146" s="5"/>
    </row>
    <row r="147" ht="20" customHeight="1" spans="1:5">
      <c r="A147" s="5">
        <v>144</v>
      </c>
      <c r="B147" s="5" t="s">
        <v>7</v>
      </c>
      <c r="C147" s="5" t="str">
        <f>"张瀚文"</f>
        <v>张瀚文</v>
      </c>
      <c r="D147" s="5" t="s">
        <v>150</v>
      </c>
      <c r="E147" s="5"/>
    </row>
    <row r="148" ht="20" customHeight="1" spans="1:5">
      <c r="A148" s="5">
        <v>145</v>
      </c>
      <c r="B148" s="5" t="s">
        <v>7</v>
      </c>
      <c r="C148" s="5" t="str">
        <f>"符召影"</f>
        <v>符召影</v>
      </c>
      <c r="D148" s="5" t="s">
        <v>151</v>
      </c>
      <c r="E148" s="5"/>
    </row>
    <row r="149" ht="20" customHeight="1" spans="1:5">
      <c r="A149" s="5">
        <v>146</v>
      </c>
      <c r="B149" s="5" t="s">
        <v>7</v>
      </c>
      <c r="C149" s="5" t="str">
        <f>"曾小妹"</f>
        <v>曾小妹</v>
      </c>
      <c r="D149" s="5" t="s">
        <v>152</v>
      </c>
      <c r="E149" s="5"/>
    </row>
    <row r="150" ht="20" customHeight="1" spans="1:5">
      <c r="A150" s="5">
        <v>147</v>
      </c>
      <c r="B150" s="5" t="s">
        <v>7</v>
      </c>
      <c r="C150" s="5" t="str">
        <f>"吉训舒"</f>
        <v>吉训舒</v>
      </c>
      <c r="D150" s="5" t="s">
        <v>153</v>
      </c>
      <c r="E150" s="5"/>
    </row>
    <row r="151" ht="20" customHeight="1" spans="1:5">
      <c r="A151" s="5">
        <v>148</v>
      </c>
      <c r="B151" s="5" t="s">
        <v>7</v>
      </c>
      <c r="C151" s="5" t="str">
        <f>"王伟"</f>
        <v>王伟</v>
      </c>
      <c r="D151" s="5" t="s">
        <v>154</v>
      </c>
      <c r="E151" s="5"/>
    </row>
    <row r="152" ht="20" customHeight="1" spans="1:5">
      <c r="A152" s="5">
        <v>149</v>
      </c>
      <c r="B152" s="5" t="s">
        <v>7</v>
      </c>
      <c r="C152" s="5" t="str">
        <f>"王燕玲"</f>
        <v>王燕玲</v>
      </c>
      <c r="D152" s="5" t="s">
        <v>155</v>
      </c>
      <c r="E152" s="5"/>
    </row>
    <row r="153" ht="20" customHeight="1" spans="1:5">
      <c r="A153" s="5">
        <v>150</v>
      </c>
      <c r="B153" s="5" t="s">
        <v>7</v>
      </c>
      <c r="C153" s="5" t="str">
        <f>"吴楚珺"</f>
        <v>吴楚珺</v>
      </c>
      <c r="D153" s="5" t="s">
        <v>156</v>
      </c>
      <c r="E153" s="5"/>
    </row>
    <row r="154" ht="20" customHeight="1" spans="1:5">
      <c r="A154" s="5">
        <v>151</v>
      </c>
      <c r="B154" s="5" t="s">
        <v>7</v>
      </c>
      <c r="C154" s="5" t="str">
        <f>"陈日婷"</f>
        <v>陈日婷</v>
      </c>
      <c r="D154" s="5" t="s">
        <v>157</v>
      </c>
      <c r="E154" s="5"/>
    </row>
    <row r="155" ht="20" customHeight="1" spans="1:5">
      <c r="A155" s="5">
        <v>152</v>
      </c>
      <c r="B155" s="5" t="s">
        <v>7</v>
      </c>
      <c r="C155" s="5" t="str">
        <f>"黄雅金"</f>
        <v>黄雅金</v>
      </c>
      <c r="D155" s="5" t="s">
        <v>157</v>
      </c>
      <c r="E155" s="5"/>
    </row>
    <row r="156" ht="20" customHeight="1" spans="1:5">
      <c r="A156" s="5">
        <v>153</v>
      </c>
      <c r="B156" s="5" t="s">
        <v>7</v>
      </c>
      <c r="C156" s="5" t="str">
        <f>"周小龙"</f>
        <v>周小龙</v>
      </c>
      <c r="D156" s="5" t="s">
        <v>158</v>
      </c>
      <c r="E156" s="5"/>
    </row>
    <row r="157" ht="20" customHeight="1" spans="1:5">
      <c r="A157" s="5">
        <v>154</v>
      </c>
      <c r="B157" s="5" t="s">
        <v>7</v>
      </c>
      <c r="C157" s="5" t="str">
        <f>"吴定媛"</f>
        <v>吴定媛</v>
      </c>
      <c r="D157" s="5" t="s">
        <v>159</v>
      </c>
      <c r="E157" s="5"/>
    </row>
    <row r="158" ht="20" customHeight="1" spans="1:5">
      <c r="A158" s="5">
        <v>155</v>
      </c>
      <c r="B158" s="5" t="s">
        <v>7</v>
      </c>
      <c r="C158" s="5" t="str">
        <f>"陈丽茹"</f>
        <v>陈丽茹</v>
      </c>
      <c r="D158" s="5" t="s">
        <v>160</v>
      </c>
      <c r="E158" s="5"/>
    </row>
    <row r="159" ht="20" customHeight="1" spans="1:5">
      <c r="A159" s="5">
        <v>156</v>
      </c>
      <c r="B159" s="5" t="s">
        <v>7</v>
      </c>
      <c r="C159" s="5" t="str">
        <f>"陈怡慧"</f>
        <v>陈怡慧</v>
      </c>
      <c r="D159" s="5" t="s">
        <v>161</v>
      </c>
      <c r="E159" s="5"/>
    </row>
    <row r="160" ht="20" customHeight="1" spans="1:5">
      <c r="A160" s="5">
        <v>157</v>
      </c>
      <c r="B160" s="5" t="s">
        <v>7</v>
      </c>
      <c r="C160" s="5" t="str">
        <f>"陈巧楚"</f>
        <v>陈巧楚</v>
      </c>
      <c r="D160" s="5" t="s">
        <v>162</v>
      </c>
      <c r="E160" s="5"/>
    </row>
    <row r="161" ht="20" customHeight="1" spans="1:5">
      <c r="A161" s="5">
        <v>158</v>
      </c>
      <c r="B161" s="5" t="s">
        <v>7</v>
      </c>
      <c r="C161" s="5" t="str">
        <f>"唐朝晖"</f>
        <v>唐朝晖</v>
      </c>
      <c r="D161" s="5" t="s">
        <v>163</v>
      </c>
      <c r="E161" s="5"/>
    </row>
    <row r="162" ht="20" customHeight="1" spans="1:5">
      <c r="A162" s="5">
        <v>159</v>
      </c>
      <c r="B162" s="5" t="s">
        <v>7</v>
      </c>
      <c r="C162" s="5" t="str">
        <f>"陈琦"</f>
        <v>陈琦</v>
      </c>
      <c r="D162" s="5" t="s">
        <v>164</v>
      </c>
      <c r="E162" s="5"/>
    </row>
    <row r="163" ht="20" customHeight="1" spans="1:5">
      <c r="A163" s="5">
        <v>160</v>
      </c>
      <c r="B163" s="5" t="s">
        <v>7</v>
      </c>
      <c r="C163" s="5" t="str">
        <f>"许双霜"</f>
        <v>许双霜</v>
      </c>
      <c r="D163" s="5" t="s">
        <v>165</v>
      </c>
      <c r="E163" s="5"/>
    </row>
    <row r="164" ht="20" customHeight="1" spans="1:5">
      <c r="A164" s="5">
        <v>161</v>
      </c>
      <c r="B164" s="5" t="s">
        <v>7</v>
      </c>
      <c r="C164" s="5" t="str">
        <f>"吴秀丹"</f>
        <v>吴秀丹</v>
      </c>
      <c r="D164" s="5" t="s">
        <v>166</v>
      </c>
      <c r="E164" s="5"/>
    </row>
    <row r="165" ht="20" customHeight="1" spans="1:5">
      <c r="A165" s="5">
        <v>162</v>
      </c>
      <c r="B165" s="5" t="s">
        <v>7</v>
      </c>
      <c r="C165" s="5" t="str">
        <f>"陈静"</f>
        <v>陈静</v>
      </c>
      <c r="D165" s="5" t="s">
        <v>167</v>
      </c>
      <c r="E165" s="5"/>
    </row>
    <row r="166" ht="20" customHeight="1" spans="1:5">
      <c r="A166" s="5">
        <v>163</v>
      </c>
      <c r="B166" s="5" t="s">
        <v>7</v>
      </c>
      <c r="C166" s="5" t="str">
        <f>"吴欣欣"</f>
        <v>吴欣欣</v>
      </c>
      <c r="D166" s="5" t="s">
        <v>168</v>
      </c>
      <c r="E166" s="5"/>
    </row>
    <row r="167" ht="20" customHeight="1" spans="1:5">
      <c r="A167" s="5">
        <v>164</v>
      </c>
      <c r="B167" s="5" t="s">
        <v>7</v>
      </c>
      <c r="C167" s="5" t="str">
        <f>"董玉瑜"</f>
        <v>董玉瑜</v>
      </c>
      <c r="D167" s="5" t="s">
        <v>169</v>
      </c>
      <c r="E167" s="5"/>
    </row>
    <row r="168" ht="20" customHeight="1" spans="1:5">
      <c r="A168" s="5">
        <v>165</v>
      </c>
      <c r="B168" s="5" t="s">
        <v>7</v>
      </c>
      <c r="C168" s="5" t="str">
        <f>"陈璐"</f>
        <v>陈璐</v>
      </c>
      <c r="D168" s="5" t="s">
        <v>170</v>
      </c>
      <c r="E168" s="5"/>
    </row>
    <row r="169" ht="20" customHeight="1" spans="1:5">
      <c r="A169" s="5">
        <v>166</v>
      </c>
      <c r="B169" s="5" t="s">
        <v>7</v>
      </c>
      <c r="C169" s="5" t="str">
        <f>"吴艳莹"</f>
        <v>吴艳莹</v>
      </c>
      <c r="D169" s="5" t="s">
        <v>171</v>
      </c>
      <c r="E169" s="5"/>
    </row>
    <row r="170" ht="20" customHeight="1" spans="1:5">
      <c r="A170" s="5">
        <v>167</v>
      </c>
      <c r="B170" s="5" t="s">
        <v>7</v>
      </c>
      <c r="C170" s="5" t="str">
        <f>"符方丰"</f>
        <v>符方丰</v>
      </c>
      <c r="D170" s="5" t="s">
        <v>172</v>
      </c>
      <c r="E170" s="5"/>
    </row>
    <row r="171" ht="20" customHeight="1" spans="1:5">
      <c r="A171" s="5">
        <v>168</v>
      </c>
      <c r="B171" s="5" t="s">
        <v>7</v>
      </c>
      <c r="C171" s="5" t="str">
        <f>"司日春"</f>
        <v>司日春</v>
      </c>
      <c r="D171" s="5" t="s">
        <v>173</v>
      </c>
      <c r="E171" s="5"/>
    </row>
    <row r="172" ht="20" customHeight="1" spans="1:5">
      <c r="A172" s="5">
        <v>169</v>
      </c>
      <c r="B172" s="5" t="s">
        <v>7</v>
      </c>
      <c r="C172" s="5" t="str">
        <f>"王达膳"</f>
        <v>王达膳</v>
      </c>
      <c r="D172" s="5" t="s">
        <v>174</v>
      </c>
      <c r="E172" s="5"/>
    </row>
    <row r="173" ht="20" customHeight="1" spans="1:5">
      <c r="A173" s="5">
        <v>170</v>
      </c>
      <c r="B173" s="5" t="s">
        <v>7</v>
      </c>
      <c r="C173" s="5" t="str">
        <f>"韩满宇"</f>
        <v>韩满宇</v>
      </c>
      <c r="D173" s="5" t="s">
        <v>175</v>
      </c>
      <c r="E173" s="5"/>
    </row>
    <row r="174" ht="20" customHeight="1" spans="1:5">
      <c r="A174" s="5">
        <v>171</v>
      </c>
      <c r="B174" s="5" t="s">
        <v>7</v>
      </c>
      <c r="C174" s="5" t="str">
        <f>"蔡晓灵"</f>
        <v>蔡晓灵</v>
      </c>
      <c r="D174" s="5" t="s">
        <v>176</v>
      </c>
      <c r="E174" s="5"/>
    </row>
    <row r="175" ht="20" customHeight="1" spans="1:5">
      <c r="A175" s="5">
        <v>172</v>
      </c>
      <c r="B175" s="5" t="s">
        <v>7</v>
      </c>
      <c r="C175" s="5" t="str">
        <f>"关力介"</f>
        <v>关力介</v>
      </c>
      <c r="D175" s="5" t="s">
        <v>177</v>
      </c>
      <c r="E175" s="5"/>
    </row>
    <row r="176" ht="20" customHeight="1" spans="1:5">
      <c r="A176" s="5">
        <v>173</v>
      </c>
      <c r="B176" s="5" t="s">
        <v>7</v>
      </c>
      <c r="C176" s="5" t="str">
        <f>"吴旭东"</f>
        <v>吴旭东</v>
      </c>
      <c r="D176" s="5" t="s">
        <v>64</v>
      </c>
      <c r="E176" s="5"/>
    </row>
    <row r="177" ht="20" customHeight="1" spans="1:5">
      <c r="A177" s="5">
        <v>174</v>
      </c>
      <c r="B177" s="5" t="s">
        <v>7</v>
      </c>
      <c r="C177" s="5" t="str">
        <f>"覃冬梅"</f>
        <v>覃冬梅</v>
      </c>
      <c r="D177" s="5" t="s">
        <v>178</v>
      </c>
      <c r="E177" s="5"/>
    </row>
    <row r="178" ht="20" customHeight="1" spans="1:5">
      <c r="A178" s="5">
        <v>175</v>
      </c>
      <c r="B178" s="5" t="s">
        <v>7</v>
      </c>
      <c r="C178" s="5" t="str">
        <f>"陈燕丽"</f>
        <v>陈燕丽</v>
      </c>
      <c r="D178" s="5" t="s">
        <v>179</v>
      </c>
      <c r="E178" s="5"/>
    </row>
    <row r="179" ht="20" customHeight="1" spans="1:5">
      <c r="A179" s="5">
        <v>176</v>
      </c>
      <c r="B179" s="5" t="s">
        <v>7</v>
      </c>
      <c r="C179" s="5" t="str">
        <f>"陈晓丽"</f>
        <v>陈晓丽</v>
      </c>
      <c r="D179" s="5" t="s">
        <v>180</v>
      </c>
      <c r="E179" s="5"/>
    </row>
    <row r="180" ht="20" customHeight="1" spans="1:5">
      <c r="A180" s="5">
        <v>177</v>
      </c>
      <c r="B180" s="5" t="s">
        <v>7</v>
      </c>
      <c r="C180" s="5" t="str">
        <f>"董荣爱"</f>
        <v>董荣爱</v>
      </c>
      <c r="D180" s="5" t="s">
        <v>181</v>
      </c>
      <c r="E180" s="5"/>
    </row>
    <row r="181" ht="20" customHeight="1" spans="1:5">
      <c r="A181" s="5">
        <v>178</v>
      </c>
      <c r="B181" s="5" t="s">
        <v>7</v>
      </c>
      <c r="C181" s="5" t="str">
        <f>"卢传慧"</f>
        <v>卢传慧</v>
      </c>
      <c r="D181" s="5" t="s">
        <v>182</v>
      </c>
      <c r="E181" s="5"/>
    </row>
    <row r="182" ht="20" customHeight="1" spans="1:5">
      <c r="A182" s="5">
        <v>179</v>
      </c>
      <c r="B182" s="5" t="s">
        <v>7</v>
      </c>
      <c r="C182" s="5" t="str">
        <f>"陈子倩"</f>
        <v>陈子倩</v>
      </c>
      <c r="D182" s="5" t="s">
        <v>183</v>
      </c>
      <c r="E182" s="5"/>
    </row>
    <row r="183" ht="20" customHeight="1" spans="1:5">
      <c r="A183" s="5">
        <v>180</v>
      </c>
      <c r="B183" s="5" t="s">
        <v>7</v>
      </c>
      <c r="C183" s="5" t="str">
        <f>"吕春男"</f>
        <v>吕春男</v>
      </c>
      <c r="D183" s="5" t="s">
        <v>184</v>
      </c>
      <c r="E183" s="5"/>
    </row>
    <row r="184" ht="20" customHeight="1" spans="1:5">
      <c r="A184" s="5">
        <v>181</v>
      </c>
      <c r="B184" s="5" t="s">
        <v>7</v>
      </c>
      <c r="C184" s="5" t="str">
        <f>"巫彦莹"</f>
        <v>巫彦莹</v>
      </c>
      <c r="D184" s="5" t="s">
        <v>185</v>
      </c>
      <c r="E184" s="5"/>
    </row>
    <row r="185" ht="20" customHeight="1" spans="1:5">
      <c r="A185" s="5">
        <v>182</v>
      </c>
      <c r="B185" s="5" t="s">
        <v>7</v>
      </c>
      <c r="C185" s="5" t="str">
        <f>"任兴创"</f>
        <v>任兴创</v>
      </c>
      <c r="D185" s="5" t="s">
        <v>186</v>
      </c>
      <c r="E185" s="5"/>
    </row>
    <row r="186" ht="20" customHeight="1" spans="1:5">
      <c r="A186" s="5">
        <v>183</v>
      </c>
      <c r="B186" s="5" t="s">
        <v>7</v>
      </c>
      <c r="C186" s="5" t="str">
        <f>"陈佳蕊"</f>
        <v>陈佳蕊</v>
      </c>
      <c r="D186" s="5" t="s">
        <v>187</v>
      </c>
      <c r="E186" s="5"/>
    </row>
    <row r="187" ht="20" customHeight="1" spans="1:5">
      <c r="A187" s="5">
        <v>184</v>
      </c>
      <c r="B187" s="5" t="s">
        <v>7</v>
      </c>
      <c r="C187" s="5" t="str">
        <f>"符香茹"</f>
        <v>符香茹</v>
      </c>
      <c r="D187" s="5" t="s">
        <v>188</v>
      </c>
      <c r="E187" s="5"/>
    </row>
    <row r="188" ht="20" customHeight="1" spans="1:5">
      <c r="A188" s="5">
        <v>185</v>
      </c>
      <c r="B188" s="5" t="s">
        <v>7</v>
      </c>
      <c r="C188" s="5" t="str">
        <f>"林莹莹"</f>
        <v>林莹莹</v>
      </c>
      <c r="D188" s="5" t="s">
        <v>189</v>
      </c>
      <c r="E188" s="5"/>
    </row>
    <row r="189" ht="20" customHeight="1" spans="1:5">
      <c r="A189" s="5">
        <v>186</v>
      </c>
      <c r="B189" s="5" t="s">
        <v>7</v>
      </c>
      <c r="C189" s="5" t="str">
        <f>"陈玉颜"</f>
        <v>陈玉颜</v>
      </c>
      <c r="D189" s="5" t="s">
        <v>190</v>
      </c>
      <c r="E189" s="5"/>
    </row>
    <row r="190" ht="20" customHeight="1" spans="1:5">
      <c r="A190" s="5">
        <v>187</v>
      </c>
      <c r="B190" s="5" t="s">
        <v>7</v>
      </c>
      <c r="C190" s="5" t="str">
        <f>"羊翠香"</f>
        <v>羊翠香</v>
      </c>
      <c r="D190" s="5" t="s">
        <v>191</v>
      </c>
      <c r="E190" s="5"/>
    </row>
    <row r="191" ht="20" customHeight="1" spans="1:5">
      <c r="A191" s="5">
        <v>188</v>
      </c>
      <c r="B191" s="5" t="s">
        <v>7</v>
      </c>
      <c r="C191" s="5" t="str">
        <f>"符娜"</f>
        <v>符娜</v>
      </c>
      <c r="D191" s="5" t="s">
        <v>192</v>
      </c>
      <c r="E191" s="5"/>
    </row>
    <row r="192" ht="20" customHeight="1" spans="1:5">
      <c r="A192" s="5">
        <v>189</v>
      </c>
      <c r="B192" s="5" t="s">
        <v>7</v>
      </c>
      <c r="C192" s="5" t="str">
        <f>"吴心莲"</f>
        <v>吴心莲</v>
      </c>
      <c r="D192" s="5" t="s">
        <v>193</v>
      </c>
      <c r="E192" s="5"/>
    </row>
    <row r="193" ht="20" customHeight="1" spans="1:5">
      <c r="A193" s="5">
        <v>190</v>
      </c>
      <c r="B193" s="5" t="s">
        <v>7</v>
      </c>
      <c r="C193" s="5" t="str">
        <f>"吴玉月"</f>
        <v>吴玉月</v>
      </c>
      <c r="D193" s="5" t="s">
        <v>194</v>
      </c>
      <c r="E193" s="5"/>
    </row>
    <row r="194" ht="20" customHeight="1" spans="1:5">
      <c r="A194" s="5">
        <v>191</v>
      </c>
      <c r="B194" s="5" t="s">
        <v>7</v>
      </c>
      <c r="C194" s="5" t="str">
        <f>"王来南"</f>
        <v>王来南</v>
      </c>
      <c r="D194" s="5" t="s">
        <v>195</v>
      </c>
      <c r="E194" s="5"/>
    </row>
    <row r="195" ht="20" customHeight="1" spans="1:5">
      <c r="A195" s="5">
        <v>192</v>
      </c>
      <c r="B195" s="5" t="s">
        <v>7</v>
      </c>
      <c r="C195" s="5" t="str">
        <f>"郭少苗"</f>
        <v>郭少苗</v>
      </c>
      <c r="D195" s="5" t="s">
        <v>196</v>
      </c>
      <c r="E195" s="5"/>
    </row>
    <row r="196" ht="20" customHeight="1" spans="1:5">
      <c r="A196" s="5">
        <v>193</v>
      </c>
      <c r="B196" s="5" t="s">
        <v>7</v>
      </c>
      <c r="C196" s="5" t="str">
        <f>"陈积妙"</f>
        <v>陈积妙</v>
      </c>
      <c r="D196" s="5" t="s">
        <v>197</v>
      </c>
      <c r="E196" s="5"/>
    </row>
    <row r="197" ht="20" customHeight="1" spans="1:5">
      <c r="A197" s="5">
        <v>194</v>
      </c>
      <c r="B197" s="5" t="s">
        <v>7</v>
      </c>
      <c r="C197" s="5" t="str">
        <f>"曾婧婕"</f>
        <v>曾婧婕</v>
      </c>
      <c r="D197" s="5" t="s">
        <v>198</v>
      </c>
      <c r="E197" s="5"/>
    </row>
    <row r="198" ht="20" customHeight="1" spans="1:5">
      <c r="A198" s="5">
        <v>195</v>
      </c>
      <c r="B198" s="5" t="s">
        <v>7</v>
      </c>
      <c r="C198" s="5" t="str">
        <f>"陈珍珍"</f>
        <v>陈珍珍</v>
      </c>
      <c r="D198" s="5" t="s">
        <v>199</v>
      </c>
      <c r="E198" s="5"/>
    </row>
    <row r="199" ht="20" customHeight="1" spans="1:5">
      <c r="A199" s="5">
        <v>196</v>
      </c>
      <c r="B199" s="5" t="s">
        <v>7</v>
      </c>
      <c r="C199" s="5" t="str">
        <f>"王咸富"</f>
        <v>王咸富</v>
      </c>
      <c r="D199" s="5" t="s">
        <v>200</v>
      </c>
      <c r="E199" s="5"/>
    </row>
    <row r="200" ht="20" customHeight="1" spans="1:5">
      <c r="A200" s="5">
        <v>197</v>
      </c>
      <c r="B200" s="5" t="s">
        <v>7</v>
      </c>
      <c r="C200" s="5" t="str">
        <f>"郭学珠"</f>
        <v>郭学珠</v>
      </c>
      <c r="D200" s="5" t="s">
        <v>201</v>
      </c>
      <c r="E200" s="5"/>
    </row>
    <row r="201" ht="20" customHeight="1" spans="1:5">
      <c r="A201" s="5">
        <v>198</v>
      </c>
      <c r="B201" s="5" t="s">
        <v>7</v>
      </c>
      <c r="C201" s="5" t="str">
        <f>"罗泽花"</f>
        <v>罗泽花</v>
      </c>
      <c r="D201" s="5" t="s">
        <v>202</v>
      </c>
      <c r="E201" s="5"/>
    </row>
    <row r="202" ht="20" customHeight="1" spans="1:5">
      <c r="A202" s="5">
        <v>199</v>
      </c>
      <c r="B202" s="5" t="s">
        <v>7</v>
      </c>
      <c r="C202" s="5" t="str">
        <f>"钟文彬"</f>
        <v>钟文彬</v>
      </c>
      <c r="D202" s="5" t="s">
        <v>203</v>
      </c>
      <c r="E202" s="5"/>
    </row>
    <row r="203" ht="20" customHeight="1" spans="1:5">
      <c r="A203" s="5">
        <v>200</v>
      </c>
      <c r="B203" s="5" t="s">
        <v>7</v>
      </c>
      <c r="C203" s="5" t="str">
        <f>"李源薇"</f>
        <v>李源薇</v>
      </c>
      <c r="D203" s="5" t="s">
        <v>204</v>
      </c>
      <c r="E203" s="5"/>
    </row>
    <row r="204" ht="20" customHeight="1" spans="1:5">
      <c r="A204" s="5">
        <v>201</v>
      </c>
      <c r="B204" s="5" t="s">
        <v>7</v>
      </c>
      <c r="C204" s="5" t="str">
        <f>"符丽萍"</f>
        <v>符丽萍</v>
      </c>
      <c r="D204" s="5" t="s">
        <v>205</v>
      </c>
      <c r="E204" s="5"/>
    </row>
    <row r="205" ht="20" customHeight="1" spans="1:5">
      <c r="A205" s="5">
        <v>202</v>
      </c>
      <c r="B205" s="5" t="s">
        <v>7</v>
      </c>
      <c r="C205" s="5" t="str">
        <f>"符男"</f>
        <v>符男</v>
      </c>
      <c r="D205" s="5" t="s">
        <v>206</v>
      </c>
      <c r="E205" s="5"/>
    </row>
    <row r="206" ht="20" customHeight="1" spans="1:5">
      <c r="A206" s="5">
        <v>203</v>
      </c>
      <c r="B206" s="5" t="s">
        <v>7</v>
      </c>
      <c r="C206" s="5" t="str">
        <f>"王海浪"</f>
        <v>王海浪</v>
      </c>
      <c r="D206" s="5" t="s">
        <v>207</v>
      </c>
      <c r="E206" s="5"/>
    </row>
    <row r="207" ht="20" customHeight="1" spans="1:5">
      <c r="A207" s="5">
        <v>204</v>
      </c>
      <c r="B207" s="5" t="s">
        <v>7</v>
      </c>
      <c r="C207" s="5" t="str">
        <f>"陈冰冰"</f>
        <v>陈冰冰</v>
      </c>
      <c r="D207" s="5" t="s">
        <v>208</v>
      </c>
      <c r="E207" s="5"/>
    </row>
    <row r="208" ht="20" customHeight="1" spans="1:5">
      <c r="A208" s="5">
        <v>205</v>
      </c>
      <c r="B208" s="5" t="s">
        <v>7</v>
      </c>
      <c r="C208" s="5" t="str">
        <f>"符小瑞"</f>
        <v>符小瑞</v>
      </c>
      <c r="D208" s="5" t="s">
        <v>209</v>
      </c>
      <c r="E208" s="5"/>
    </row>
    <row r="209" ht="20" customHeight="1" spans="1:5">
      <c r="A209" s="5">
        <v>206</v>
      </c>
      <c r="B209" s="5" t="s">
        <v>7</v>
      </c>
      <c r="C209" s="5" t="str">
        <f>"陈小丽"</f>
        <v>陈小丽</v>
      </c>
      <c r="D209" s="5" t="s">
        <v>210</v>
      </c>
      <c r="E209" s="5"/>
    </row>
    <row r="210" ht="20" customHeight="1" spans="1:5">
      <c r="A210" s="5">
        <v>207</v>
      </c>
      <c r="B210" s="5" t="s">
        <v>7</v>
      </c>
      <c r="C210" s="5" t="str">
        <f>"王天彩"</f>
        <v>王天彩</v>
      </c>
      <c r="D210" s="5" t="s">
        <v>211</v>
      </c>
      <c r="E210" s="5"/>
    </row>
    <row r="211" ht="20" customHeight="1" spans="1:5">
      <c r="A211" s="5">
        <v>208</v>
      </c>
      <c r="B211" s="5" t="s">
        <v>7</v>
      </c>
      <c r="C211" s="5" t="str">
        <f>"邝雯琳"</f>
        <v>邝雯琳</v>
      </c>
      <c r="D211" s="5" t="s">
        <v>212</v>
      </c>
      <c r="E211" s="5"/>
    </row>
    <row r="212" ht="20" customHeight="1" spans="1:5">
      <c r="A212" s="5">
        <v>209</v>
      </c>
      <c r="B212" s="5" t="s">
        <v>7</v>
      </c>
      <c r="C212" s="5" t="str">
        <f>"邓君"</f>
        <v>邓君</v>
      </c>
      <c r="D212" s="5" t="s">
        <v>213</v>
      </c>
      <c r="E212" s="5"/>
    </row>
    <row r="213" ht="20" customHeight="1" spans="1:5">
      <c r="A213" s="5">
        <v>210</v>
      </c>
      <c r="B213" s="5" t="s">
        <v>7</v>
      </c>
      <c r="C213" s="5" t="str">
        <f>"罗泽雪"</f>
        <v>罗泽雪</v>
      </c>
      <c r="D213" s="5" t="s">
        <v>214</v>
      </c>
      <c r="E213" s="5"/>
    </row>
    <row r="214" ht="20" customHeight="1" spans="1:5">
      <c r="A214" s="5">
        <v>211</v>
      </c>
      <c r="B214" s="5" t="s">
        <v>7</v>
      </c>
      <c r="C214" s="5" t="str">
        <f>"李紫琦"</f>
        <v>李紫琦</v>
      </c>
      <c r="D214" s="5" t="s">
        <v>215</v>
      </c>
      <c r="E214" s="5"/>
    </row>
    <row r="215" ht="20" customHeight="1" spans="1:5">
      <c r="A215" s="5">
        <v>212</v>
      </c>
      <c r="B215" s="5" t="s">
        <v>7</v>
      </c>
      <c r="C215" s="5" t="str">
        <f>"庄丽选"</f>
        <v>庄丽选</v>
      </c>
      <c r="D215" s="5" t="s">
        <v>216</v>
      </c>
      <c r="E215" s="5"/>
    </row>
    <row r="216" ht="20" customHeight="1" spans="1:5">
      <c r="A216" s="5">
        <v>213</v>
      </c>
      <c r="B216" s="5" t="s">
        <v>7</v>
      </c>
      <c r="C216" s="5" t="str">
        <f>"李丽花"</f>
        <v>李丽花</v>
      </c>
      <c r="D216" s="5" t="s">
        <v>217</v>
      </c>
      <c r="E216" s="5"/>
    </row>
    <row r="217" ht="20" customHeight="1" spans="1:5">
      <c r="A217" s="5">
        <v>214</v>
      </c>
      <c r="B217" s="5" t="s">
        <v>7</v>
      </c>
      <c r="C217" s="5" t="str">
        <f>"赵茜若"</f>
        <v>赵茜若</v>
      </c>
      <c r="D217" s="5" t="s">
        <v>218</v>
      </c>
      <c r="E217" s="5"/>
    </row>
    <row r="218" ht="20" customHeight="1" spans="1:5">
      <c r="A218" s="5">
        <v>215</v>
      </c>
      <c r="B218" s="5" t="s">
        <v>7</v>
      </c>
      <c r="C218" s="5" t="str">
        <f>"吴静剑"</f>
        <v>吴静剑</v>
      </c>
      <c r="D218" s="5" t="s">
        <v>219</v>
      </c>
      <c r="E218" s="5"/>
    </row>
    <row r="219" ht="20" customHeight="1" spans="1:5">
      <c r="A219" s="5">
        <v>216</v>
      </c>
      <c r="B219" s="5" t="s">
        <v>7</v>
      </c>
      <c r="C219" s="5" t="str">
        <f>"黎爱楼"</f>
        <v>黎爱楼</v>
      </c>
      <c r="D219" s="5" t="s">
        <v>220</v>
      </c>
      <c r="E219" s="5"/>
    </row>
    <row r="220" ht="20" customHeight="1" spans="1:5">
      <c r="A220" s="5">
        <v>217</v>
      </c>
      <c r="B220" s="5" t="s">
        <v>7</v>
      </c>
      <c r="C220" s="5" t="str">
        <f>"陈一帆"</f>
        <v>陈一帆</v>
      </c>
      <c r="D220" s="5" t="s">
        <v>221</v>
      </c>
      <c r="E220" s="5"/>
    </row>
    <row r="221" ht="20" customHeight="1" spans="1:5">
      <c r="A221" s="5">
        <v>218</v>
      </c>
      <c r="B221" s="5" t="s">
        <v>7</v>
      </c>
      <c r="C221" s="5" t="str">
        <f>"邢火妙"</f>
        <v>邢火妙</v>
      </c>
      <c r="D221" s="5" t="s">
        <v>222</v>
      </c>
      <c r="E221" s="5"/>
    </row>
    <row r="222" ht="20" customHeight="1" spans="1:5">
      <c r="A222" s="5">
        <v>219</v>
      </c>
      <c r="B222" s="5" t="s">
        <v>7</v>
      </c>
      <c r="C222" s="5" t="str">
        <f>"王群"</f>
        <v>王群</v>
      </c>
      <c r="D222" s="5" t="s">
        <v>223</v>
      </c>
      <c r="E222" s="5"/>
    </row>
    <row r="223" ht="20" customHeight="1" spans="1:5">
      <c r="A223" s="5">
        <v>220</v>
      </c>
      <c r="B223" s="5" t="s">
        <v>7</v>
      </c>
      <c r="C223" s="5" t="str">
        <f>"王雨晴"</f>
        <v>王雨晴</v>
      </c>
      <c r="D223" s="5" t="s">
        <v>224</v>
      </c>
      <c r="E223" s="5"/>
    </row>
    <row r="224" ht="20" customHeight="1" spans="1:5">
      <c r="A224" s="5">
        <v>221</v>
      </c>
      <c r="B224" s="5" t="s">
        <v>7</v>
      </c>
      <c r="C224" s="5" t="str">
        <f>"钟国琼"</f>
        <v>钟国琼</v>
      </c>
      <c r="D224" s="5" t="s">
        <v>225</v>
      </c>
      <c r="E224" s="5"/>
    </row>
    <row r="225" ht="20" customHeight="1" spans="1:5">
      <c r="A225" s="5">
        <v>222</v>
      </c>
      <c r="B225" s="5" t="s">
        <v>7</v>
      </c>
      <c r="C225" s="5" t="str">
        <f>"谢应丽"</f>
        <v>谢应丽</v>
      </c>
      <c r="D225" s="5" t="s">
        <v>226</v>
      </c>
      <c r="E225" s="5"/>
    </row>
    <row r="226" ht="20" customHeight="1" spans="1:5">
      <c r="A226" s="5">
        <v>223</v>
      </c>
      <c r="B226" s="5" t="s">
        <v>7</v>
      </c>
      <c r="C226" s="5" t="str">
        <f>"陈俞润"</f>
        <v>陈俞润</v>
      </c>
      <c r="D226" s="5" t="s">
        <v>227</v>
      </c>
      <c r="E226" s="5"/>
    </row>
    <row r="227" ht="20" customHeight="1" spans="1:5">
      <c r="A227" s="5">
        <v>224</v>
      </c>
      <c r="B227" s="5" t="s">
        <v>7</v>
      </c>
      <c r="C227" s="5" t="str">
        <f>"吴和霞"</f>
        <v>吴和霞</v>
      </c>
      <c r="D227" s="5" t="s">
        <v>228</v>
      </c>
      <c r="E227" s="5"/>
    </row>
    <row r="228" ht="20" customHeight="1" spans="1:5">
      <c r="A228" s="5">
        <v>225</v>
      </c>
      <c r="B228" s="5" t="s">
        <v>7</v>
      </c>
      <c r="C228" s="5" t="str">
        <f>"陈巧慧"</f>
        <v>陈巧慧</v>
      </c>
      <c r="D228" s="5" t="s">
        <v>54</v>
      </c>
      <c r="E228" s="5"/>
    </row>
    <row r="229" ht="20" customHeight="1" spans="1:5">
      <c r="A229" s="5">
        <v>226</v>
      </c>
      <c r="B229" s="5" t="s">
        <v>7</v>
      </c>
      <c r="C229" s="5" t="str">
        <f>"郑夏宜"</f>
        <v>郑夏宜</v>
      </c>
      <c r="D229" s="5" t="s">
        <v>229</v>
      </c>
      <c r="E229" s="5"/>
    </row>
    <row r="230" ht="20" customHeight="1" spans="1:5">
      <c r="A230" s="5">
        <v>227</v>
      </c>
      <c r="B230" s="5" t="s">
        <v>7</v>
      </c>
      <c r="C230" s="5" t="str">
        <f>"符馨月"</f>
        <v>符馨月</v>
      </c>
      <c r="D230" s="5" t="s">
        <v>230</v>
      </c>
      <c r="E230" s="5"/>
    </row>
    <row r="231" ht="20" customHeight="1" spans="1:5">
      <c r="A231" s="5">
        <v>228</v>
      </c>
      <c r="B231" s="5" t="s">
        <v>7</v>
      </c>
      <c r="C231" s="5" t="str">
        <f>"潘晓菲"</f>
        <v>潘晓菲</v>
      </c>
      <c r="D231" s="5" t="s">
        <v>231</v>
      </c>
      <c r="E231" s="5"/>
    </row>
    <row r="232" ht="20" customHeight="1" spans="1:5">
      <c r="A232" s="5">
        <v>229</v>
      </c>
      <c r="B232" s="5" t="s">
        <v>7</v>
      </c>
      <c r="C232" s="5" t="str">
        <f>"蔡硕平"</f>
        <v>蔡硕平</v>
      </c>
      <c r="D232" s="5" t="s">
        <v>232</v>
      </c>
      <c r="E232" s="5"/>
    </row>
    <row r="233" ht="20" customHeight="1" spans="1:5">
      <c r="A233" s="5">
        <v>230</v>
      </c>
      <c r="B233" s="5" t="s">
        <v>7</v>
      </c>
      <c r="C233" s="5" t="str">
        <f>"柯奕如"</f>
        <v>柯奕如</v>
      </c>
      <c r="D233" s="5" t="s">
        <v>233</v>
      </c>
      <c r="E233" s="5"/>
    </row>
    <row r="234" ht="20" customHeight="1" spans="1:5">
      <c r="A234" s="5">
        <v>231</v>
      </c>
      <c r="B234" s="5" t="s">
        <v>7</v>
      </c>
      <c r="C234" s="5" t="str">
        <f>"符春楠"</f>
        <v>符春楠</v>
      </c>
      <c r="D234" s="5" t="s">
        <v>234</v>
      </c>
      <c r="E234" s="5"/>
    </row>
    <row r="235" ht="20" customHeight="1" spans="1:5">
      <c r="A235" s="5">
        <v>232</v>
      </c>
      <c r="B235" s="5" t="s">
        <v>7</v>
      </c>
      <c r="C235" s="5" t="str">
        <f>"林欣"</f>
        <v>林欣</v>
      </c>
      <c r="D235" s="5" t="s">
        <v>235</v>
      </c>
      <c r="E235" s="5"/>
    </row>
    <row r="236" ht="20" customHeight="1" spans="1:5">
      <c r="A236" s="5">
        <v>233</v>
      </c>
      <c r="B236" s="5" t="s">
        <v>7</v>
      </c>
      <c r="C236" s="5" t="str">
        <f>"符日养"</f>
        <v>符日养</v>
      </c>
      <c r="D236" s="5" t="s">
        <v>236</v>
      </c>
      <c r="E236" s="5"/>
    </row>
    <row r="237" ht="20" customHeight="1" spans="1:5">
      <c r="A237" s="5">
        <v>234</v>
      </c>
      <c r="B237" s="5" t="s">
        <v>7</v>
      </c>
      <c r="C237" s="5" t="str">
        <f>"蒲金带"</f>
        <v>蒲金带</v>
      </c>
      <c r="D237" s="5" t="s">
        <v>237</v>
      </c>
      <c r="E237" s="5"/>
    </row>
    <row r="238" ht="20" customHeight="1" spans="1:5">
      <c r="A238" s="5">
        <v>235</v>
      </c>
      <c r="B238" s="5" t="s">
        <v>7</v>
      </c>
      <c r="C238" s="5" t="str">
        <f>"苏红彤"</f>
        <v>苏红彤</v>
      </c>
      <c r="D238" s="5" t="s">
        <v>238</v>
      </c>
      <c r="E238" s="5"/>
    </row>
    <row r="239" ht="20" customHeight="1" spans="1:5">
      <c r="A239" s="5">
        <v>236</v>
      </c>
      <c r="B239" s="5" t="s">
        <v>7</v>
      </c>
      <c r="C239" s="5" t="str">
        <f>"陈玉瑛"</f>
        <v>陈玉瑛</v>
      </c>
      <c r="D239" s="5" t="s">
        <v>239</v>
      </c>
      <c r="E239" s="5"/>
    </row>
    <row r="240" ht="20" customHeight="1" spans="1:5">
      <c r="A240" s="5">
        <v>237</v>
      </c>
      <c r="B240" s="5" t="s">
        <v>7</v>
      </c>
      <c r="C240" s="5" t="str">
        <f>"陈元军"</f>
        <v>陈元军</v>
      </c>
      <c r="D240" s="5" t="s">
        <v>240</v>
      </c>
      <c r="E240" s="5"/>
    </row>
    <row r="241" ht="20" customHeight="1" spans="1:5">
      <c r="A241" s="5">
        <v>238</v>
      </c>
      <c r="B241" s="5" t="s">
        <v>7</v>
      </c>
      <c r="C241" s="5" t="str">
        <f>"梁菲"</f>
        <v>梁菲</v>
      </c>
      <c r="D241" s="5" t="s">
        <v>241</v>
      </c>
      <c r="E241" s="5"/>
    </row>
    <row r="242" ht="20" customHeight="1" spans="1:5">
      <c r="A242" s="5">
        <v>239</v>
      </c>
      <c r="B242" s="5" t="s">
        <v>7</v>
      </c>
      <c r="C242" s="5" t="str">
        <f>"王秋宇"</f>
        <v>王秋宇</v>
      </c>
      <c r="D242" s="5" t="s">
        <v>242</v>
      </c>
      <c r="E242" s="5"/>
    </row>
    <row r="243" ht="20" customHeight="1" spans="1:5">
      <c r="A243" s="5">
        <v>240</v>
      </c>
      <c r="B243" s="5" t="s">
        <v>7</v>
      </c>
      <c r="C243" s="5" t="str">
        <f>"许美静"</f>
        <v>许美静</v>
      </c>
      <c r="D243" s="5" t="s">
        <v>243</v>
      </c>
      <c r="E243" s="5"/>
    </row>
    <row r="244" ht="20" customHeight="1" spans="1:5">
      <c r="A244" s="5">
        <v>241</v>
      </c>
      <c r="B244" s="5" t="s">
        <v>7</v>
      </c>
      <c r="C244" s="5" t="str">
        <f>"陈吴花"</f>
        <v>陈吴花</v>
      </c>
      <c r="D244" s="5" t="s">
        <v>244</v>
      </c>
      <c r="E244" s="5"/>
    </row>
    <row r="245" ht="20" customHeight="1" spans="1:5">
      <c r="A245" s="5">
        <v>242</v>
      </c>
      <c r="B245" s="5" t="s">
        <v>7</v>
      </c>
      <c r="C245" s="5" t="str">
        <f>"李婷"</f>
        <v>李婷</v>
      </c>
      <c r="D245" s="5" t="s">
        <v>245</v>
      </c>
      <c r="E245" s="5"/>
    </row>
    <row r="246" ht="20" customHeight="1" spans="1:5">
      <c r="A246" s="5">
        <v>243</v>
      </c>
      <c r="B246" s="5" t="s">
        <v>7</v>
      </c>
      <c r="C246" s="5" t="str">
        <f>"王凯斯"</f>
        <v>王凯斯</v>
      </c>
      <c r="D246" s="5" t="s">
        <v>246</v>
      </c>
      <c r="E246" s="5"/>
    </row>
    <row r="247" ht="20" customHeight="1" spans="1:5">
      <c r="A247" s="5">
        <v>244</v>
      </c>
      <c r="B247" s="5" t="s">
        <v>7</v>
      </c>
      <c r="C247" s="5" t="str">
        <f>"李丽君"</f>
        <v>李丽君</v>
      </c>
      <c r="D247" s="5" t="s">
        <v>247</v>
      </c>
      <c r="E247" s="5"/>
    </row>
    <row r="248" ht="20" customHeight="1" spans="1:5">
      <c r="A248" s="5">
        <v>245</v>
      </c>
      <c r="B248" s="5" t="s">
        <v>7</v>
      </c>
      <c r="C248" s="5" t="str">
        <f>"周敏"</f>
        <v>周敏</v>
      </c>
      <c r="D248" s="5" t="s">
        <v>248</v>
      </c>
      <c r="E248" s="5"/>
    </row>
    <row r="249" ht="20" customHeight="1" spans="1:5">
      <c r="A249" s="5">
        <v>246</v>
      </c>
      <c r="B249" s="5" t="s">
        <v>7</v>
      </c>
      <c r="C249" s="5" t="str">
        <f>"周明欢"</f>
        <v>周明欢</v>
      </c>
      <c r="D249" s="5" t="s">
        <v>249</v>
      </c>
      <c r="E249" s="5"/>
    </row>
    <row r="250" ht="20" customHeight="1" spans="1:5">
      <c r="A250" s="5">
        <v>247</v>
      </c>
      <c r="B250" s="5" t="s">
        <v>7</v>
      </c>
      <c r="C250" s="5" t="str">
        <f>"黄少芬"</f>
        <v>黄少芬</v>
      </c>
      <c r="D250" s="5" t="s">
        <v>250</v>
      </c>
      <c r="E250" s="5"/>
    </row>
    <row r="251" ht="20" customHeight="1" spans="1:5">
      <c r="A251" s="5">
        <v>248</v>
      </c>
      <c r="B251" s="5" t="s">
        <v>7</v>
      </c>
      <c r="C251" s="5" t="str">
        <f>"陈仙月"</f>
        <v>陈仙月</v>
      </c>
      <c r="D251" s="5" t="s">
        <v>251</v>
      </c>
      <c r="E251" s="5"/>
    </row>
    <row r="252" ht="20" customHeight="1" spans="1:5">
      <c r="A252" s="5">
        <v>249</v>
      </c>
      <c r="B252" s="5" t="s">
        <v>7</v>
      </c>
      <c r="C252" s="5" t="str">
        <f>"王倩"</f>
        <v>王倩</v>
      </c>
      <c r="D252" s="5" t="s">
        <v>252</v>
      </c>
      <c r="E252" s="5"/>
    </row>
    <row r="253" ht="20" customHeight="1" spans="1:5">
      <c r="A253" s="5">
        <v>250</v>
      </c>
      <c r="B253" s="5" t="s">
        <v>7</v>
      </c>
      <c r="C253" s="5" t="str">
        <f>"赵明燕"</f>
        <v>赵明燕</v>
      </c>
      <c r="D253" s="5" t="s">
        <v>253</v>
      </c>
      <c r="E253" s="5"/>
    </row>
    <row r="254" ht="20" customHeight="1" spans="1:5">
      <c r="A254" s="5">
        <v>251</v>
      </c>
      <c r="B254" s="5" t="s">
        <v>7</v>
      </c>
      <c r="C254" s="5" t="str">
        <f>"文芳燕"</f>
        <v>文芳燕</v>
      </c>
      <c r="D254" s="5" t="s">
        <v>254</v>
      </c>
      <c r="E254" s="5"/>
    </row>
    <row r="255" ht="20" customHeight="1" spans="1:5">
      <c r="A255" s="5">
        <v>252</v>
      </c>
      <c r="B255" s="5" t="s">
        <v>7</v>
      </c>
      <c r="C255" s="5" t="str">
        <f>"马尚美"</f>
        <v>马尚美</v>
      </c>
      <c r="D255" s="5" t="s">
        <v>255</v>
      </c>
      <c r="E255" s="5"/>
    </row>
    <row r="256" ht="20" customHeight="1" spans="1:5">
      <c r="A256" s="5">
        <v>253</v>
      </c>
      <c r="B256" s="5" t="s">
        <v>7</v>
      </c>
      <c r="C256" s="5" t="str">
        <f>"王文莹"</f>
        <v>王文莹</v>
      </c>
      <c r="D256" s="5" t="s">
        <v>256</v>
      </c>
      <c r="E256" s="5"/>
    </row>
    <row r="257" ht="20" customHeight="1" spans="1:5">
      <c r="A257" s="5">
        <v>254</v>
      </c>
      <c r="B257" s="5" t="s">
        <v>7</v>
      </c>
      <c r="C257" s="5" t="str">
        <f>"王彦桢"</f>
        <v>王彦桢</v>
      </c>
      <c r="D257" s="5" t="s">
        <v>257</v>
      </c>
      <c r="E257" s="5"/>
    </row>
    <row r="258" ht="20" customHeight="1" spans="1:5">
      <c r="A258" s="5">
        <v>255</v>
      </c>
      <c r="B258" s="5" t="s">
        <v>7</v>
      </c>
      <c r="C258" s="5" t="str">
        <f>"张月嫦"</f>
        <v>张月嫦</v>
      </c>
      <c r="D258" s="5" t="s">
        <v>126</v>
      </c>
      <c r="E258" s="5"/>
    </row>
    <row r="259" ht="20" customHeight="1" spans="1:5">
      <c r="A259" s="5">
        <v>256</v>
      </c>
      <c r="B259" s="5" t="s">
        <v>7</v>
      </c>
      <c r="C259" s="5" t="str">
        <f>"卓清翠"</f>
        <v>卓清翠</v>
      </c>
      <c r="D259" s="5" t="s">
        <v>258</v>
      </c>
      <c r="E259" s="5"/>
    </row>
    <row r="260" ht="20" customHeight="1" spans="1:5">
      <c r="A260" s="5">
        <v>257</v>
      </c>
      <c r="B260" s="5" t="s">
        <v>7</v>
      </c>
      <c r="C260" s="5" t="str">
        <f>"张佳慧"</f>
        <v>张佳慧</v>
      </c>
      <c r="D260" s="5" t="s">
        <v>259</v>
      </c>
      <c r="E260" s="5"/>
    </row>
    <row r="261" ht="20" customHeight="1" spans="1:5">
      <c r="A261" s="5">
        <v>258</v>
      </c>
      <c r="B261" s="5" t="s">
        <v>7</v>
      </c>
      <c r="C261" s="5" t="str">
        <f>"羊爱珠"</f>
        <v>羊爱珠</v>
      </c>
      <c r="D261" s="5" t="s">
        <v>260</v>
      </c>
      <c r="E261" s="5"/>
    </row>
    <row r="262" ht="20" customHeight="1" spans="1:5">
      <c r="A262" s="5">
        <v>259</v>
      </c>
      <c r="B262" s="5" t="s">
        <v>7</v>
      </c>
      <c r="C262" s="5" t="str">
        <f>"沈小静"</f>
        <v>沈小静</v>
      </c>
      <c r="D262" s="5" t="s">
        <v>80</v>
      </c>
      <c r="E262" s="5"/>
    </row>
    <row r="263" ht="20" customHeight="1" spans="1:5">
      <c r="A263" s="5">
        <v>260</v>
      </c>
      <c r="B263" s="5" t="s">
        <v>7</v>
      </c>
      <c r="C263" s="5" t="str">
        <f>"孙巨燕"</f>
        <v>孙巨燕</v>
      </c>
      <c r="D263" s="5" t="s">
        <v>261</v>
      </c>
      <c r="E263" s="5"/>
    </row>
    <row r="264" ht="20" customHeight="1" spans="1:5">
      <c r="A264" s="5">
        <v>261</v>
      </c>
      <c r="B264" s="5" t="s">
        <v>7</v>
      </c>
      <c r="C264" s="5" t="str">
        <f>"刘汉丽"</f>
        <v>刘汉丽</v>
      </c>
      <c r="D264" s="5" t="s">
        <v>262</v>
      </c>
      <c r="E264" s="5"/>
    </row>
    <row r="265" ht="20" customHeight="1" spans="1:5">
      <c r="A265" s="5">
        <v>262</v>
      </c>
      <c r="B265" s="5" t="s">
        <v>7</v>
      </c>
      <c r="C265" s="5" t="str">
        <f>"林万倩"</f>
        <v>林万倩</v>
      </c>
      <c r="D265" s="5" t="s">
        <v>211</v>
      </c>
      <c r="E265" s="5"/>
    </row>
    <row r="266" ht="20" customHeight="1" spans="1:5">
      <c r="A266" s="5">
        <v>263</v>
      </c>
      <c r="B266" s="5" t="s">
        <v>7</v>
      </c>
      <c r="C266" s="5" t="str">
        <f>"陈日容"</f>
        <v>陈日容</v>
      </c>
      <c r="D266" s="5" t="s">
        <v>263</v>
      </c>
      <c r="E266" s="5"/>
    </row>
    <row r="267" ht="20" customHeight="1" spans="1:5">
      <c r="A267" s="5">
        <v>264</v>
      </c>
      <c r="B267" s="5" t="s">
        <v>7</v>
      </c>
      <c r="C267" s="5" t="str">
        <f>"关文雯"</f>
        <v>关文雯</v>
      </c>
      <c r="D267" s="5" t="s">
        <v>264</v>
      </c>
      <c r="E267" s="5"/>
    </row>
    <row r="268" ht="20" customHeight="1" spans="1:5">
      <c r="A268" s="5">
        <v>265</v>
      </c>
      <c r="B268" s="5" t="s">
        <v>7</v>
      </c>
      <c r="C268" s="5" t="str">
        <f>"吴心瑜"</f>
        <v>吴心瑜</v>
      </c>
      <c r="D268" s="5" t="s">
        <v>265</v>
      </c>
      <c r="E268" s="5"/>
    </row>
    <row r="269" ht="20" customHeight="1" spans="1:5">
      <c r="A269" s="5">
        <v>266</v>
      </c>
      <c r="B269" s="5" t="s">
        <v>7</v>
      </c>
      <c r="C269" s="5" t="str">
        <f>"程娇灵"</f>
        <v>程娇灵</v>
      </c>
      <c r="D269" s="5" t="s">
        <v>266</v>
      </c>
      <c r="E269" s="5"/>
    </row>
    <row r="270" ht="20" customHeight="1" spans="1:5">
      <c r="A270" s="5">
        <v>267</v>
      </c>
      <c r="B270" s="5" t="s">
        <v>7</v>
      </c>
      <c r="C270" s="5" t="str">
        <f>"黄婷"</f>
        <v>黄婷</v>
      </c>
      <c r="D270" s="5" t="s">
        <v>267</v>
      </c>
      <c r="E270" s="5"/>
    </row>
    <row r="271" ht="20" customHeight="1" spans="1:5">
      <c r="A271" s="5">
        <v>268</v>
      </c>
      <c r="B271" s="5" t="s">
        <v>7</v>
      </c>
      <c r="C271" s="5" t="str">
        <f>"陈育巧"</f>
        <v>陈育巧</v>
      </c>
      <c r="D271" s="5" t="s">
        <v>268</v>
      </c>
      <c r="E271" s="5"/>
    </row>
    <row r="272" ht="20" customHeight="1" spans="1:5">
      <c r="A272" s="5">
        <v>269</v>
      </c>
      <c r="B272" s="5" t="s">
        <v>7</v>
      </c>
      <c r="C272" s="5" t="str">
        <f>"郑峻玲"</f>
        <v>郑峻玲</v>
      </c>
      <c r="D272" s="5" t="s">
        <v>269</v>
      </c>
      <c r="E272" s="5"/>
    </row>
    <row r="273" ht="20" customHeight="1" spans="1:5">
      <c r="A273" s="5">
        <v>270</v>
      </c>
      <c r="B273" s="5" t="s">
        <v>7</v>
      </c>
      <c r="C273" s="5" t="str">
        <f>"孙雪蓉"</f>
        <v>孙雪蓉</v>
      </c>
      <c r="D273" s="5" t="s">
        <v>270</v>
      </c>
      <c r="E273" s="5"/>
    </row>
    <row r="274" ht="20" customHeight="1" spans="1:5">
      <c r="A274" s="5">
        <v>271</v>
      </c>
      <c r="B274" s="5" t="s">
        <v>7</v>
      </c>
      <c r="C274" s="5" t="str">
        <f>"马柳"</f>
        <v>马柳</v>
      </c>
      <c r="D274" s="5" t="s">
        <v>271</v>
      </c>
      <c r="E274" s="5"/>
    </row>
    <row r="275" ht="20" customHeight="1" spans="1:5">
      <c r="A275" s="5">
        <v>272</v>
      </c>
      <c r="B275" s="5" t="s">
        <v>7</v>
      </c>
      <c r="C275" s="5" t="str">
        <f>"邢淑瑜"</f>
        <v>邢淑瑜</v>
      </c>
      <c r="D275" s="5" t="s">
        <v>272</v>
      </c>
      <c r="E275" s="5"/>
    </row>
    <row r="276" ht="20" customHeight="1" spans="1:5">
      <c r="A276" s="5">
        <v>273</v>
      </c>
      <c r="B276" s="5" t="s">
        <v>7</v>
      </c>
      <c r="C276" s="5" t="str">
        <f>"何世娜"</f>
        <v>何世娜</v>
      </c>
      <c r="D276" s="5" t="s">
        <v>273</v>
      </c>
      <c r="E276" s="5"/>
    </row>
    <row r="277" ht="20" customHeight="1" spans="1:5">
      <c r="A277" s="5">
        <v>274</v>
      </c>
      <c r="B277" s="5" t="s">
        <v>7</v>
      </c>
      <c r="C277" s="5" t="str">
        <f>"薛玲"</f>
        <v>薛玲</v>
      </c>
      <c r="D277" s="5" t="s">
        <v>274</v>
      </c>
      <c r="E277" s="5"/>
    </row>
    <row r="278" ht="20" customHeight="1" spans="1:5">
      <c r="A278" s="5">
        <v>275</v>
      </c>
      <c r="B278" s="5" t="s">
        <v>7</v>
      </c>
      <c r="C278" s="5" t="str">
        <f>"程靖涵"</f>
        <v>程靖涵</v>
      </c>
      <c r="D278" s="5" t="s">
        <v>275</v>
      </c>
      <c r="E278" s="5"/>
    </row>
    <row r="279" ht="20" customHeight="1" spans="1:5">
      <c r="A279" s="5">
        <v>276</v>
      </c>
      <c r="B279" s="5" t="s">
        <v>7</v>
      </c>
      <c r="C279" s="5" t="str">
        <f>"符碧娟"</f>
        <v>符碧娟</v>
      </c>
      <c r="D279" s="5" t="s">
        <v>276</v>
      </c>
      <c r="E279" s="5"/>
    </row>
    <row r="280" ht="20" customHeight="1" spans="1:5">
      <c r="A280" s="5">
        <v>277</v>
      </c>
      <c r="B280" s="5" t="s">
        <v>7</v>
      </c>
      <c r="C280" s="5" t="str">
        <f>"王芳舒"</f>
        <v>王芳舒</v>
      </c>
      <c r="D280" s="5" t="s">
        <v>277</v>
      </c>
      <c r="E280" s="5"/>
    </row>
    <row r="281" ht="20" customHeight="1" spans="1:5">
      <c r="A281" s="5">
        <v>278</v>
      </c>
      <c r="B281" s="5" t="s">
        <v>7</v>
      </c>
      <c r="C281" s="5" t="str">
        <f>"坟方芸"</f>
        <v>坟方芸</v>
      </c>
      <c r="D281" s="5" t="s">
        <v>278</v>
      </c>
      <c r="E281" s="5"/>
    </row>
    <row r="282" ht="20" customHeight="1" spans="1:5">
      <c r="A282" s="5">
        <v>279</v>
      </c>
      <c r="B282" s="5" t="s">
        <v>7</v>
      </c>
      <c r="C282" s="5" t="str">
        <f>"周丽凤"</f>
        <v>周丽凤</v>
      </c>
      <c r="D282" s="5" t="s">
        <v>279</v>
      </c>
      <c r="E282" s="5"/>
    </row>
    <row r="283" ht="20" customHeight="1" spans="1:5">
      <c r="A283" s="5">
        <v>280</v>
      </c>
      <c r="B283" s="5" t="s">
        <v>7</v>
      </c>
      <c r="C283" s="5" t="str">
        <f>"羊裕姣"</f>
        <v>羊裕姣</v>
      </c>
      <c r="D283" s="5" t="s">
        <v>280</v>
      </c>
      <c r="E283" s="5"/>
    </row>
    <row r="284" ht="20" customHeight="1" spans="1:5">
      <c r="A284" s="5">
        <v>281</v>
      </c>
      <c r="B284" s="5" t="s">
        <v>7</v>
      </c>
      <c r="C284" s="5" t="str">
        <f>"王娜"</f>
        <v>王娜</v>
      </c>
      <c r="D284" s="5" t="s">
        <v>281</v>
      </c>
      <c r="E284" s="5"/>
    </row>
    <row r="285" ht="20" customHeight="1" spans="1:5">
      <c r="A285" s="5">
        <v>282</v>
      </c>
      <c r="B285" s="5" t="s">
        <v>7</v>
      </c>
      <c r="C285" s="5" t="str">
        <f>"邓顺捷"</f>
        <v>邓顺捷</v>
      </c>
      <c r="D285" s="5" t="s">
        <v>282</v>
      </c>
      <c r="E285" s="5"/>
    </row>
    <row r="286" ht="20" customHeight="1" spans="1:5">
      <c r="A286" s="5">
        <v>283</v>
      </c>
      <c r="B286" s="5" t="s">
        <v>7</v>
      </c>
      <c r="C286" s="5" t="str">
        <f>"李日秋"</f>
        <v>李日秋</v>
      </c>
      <c r="D286" s="5" t="s">
        <v>283</v>
      </c>
      <c r="E286" s="5"/>
    </row>
    <row r="287" ht="20" customHeight="1" spans="1:5">
      <c r="A287" s="5">
        <v>284</v>
      </c>
      <c r="B287" s="5" t="s">
        <v>7</v>
      </c>
      <c r="C287" s="5" t="str">
        <f>"郭芳彤"</f>
        <v>郭芳彤</v>
      </c>
      <c r="D287" s="5" t="s">
        <v>284</v>
      </c>
      <c r="E287" s="5"/>
    </row>
    <row r="288" ht="20" customHeight="1" spans="1:5">
      <c r="A288" s="5">
        <v>285</v>
      </c>
      <c r="B288" s="5" t="s">
        <v>7</v>
      </c>
      <c r="C288" s="5" t="str">
        <f>"曾德仪"</f>
        <v>曾德仪</v>
      </c>
      <c r="D288" s="5" t="s">
        <v>285</v>
      </c>
      <c r="E288" s="5"/>
    </row>
    <row r="289" ht="20" customHeight="1" spans="1:5">
      <c r="A289" s="5">
        <v>286</v>
      </c>
      <c r="B289" s="5" t="s">
        <v>7</v>
      </c>
      <c r="C289" s="5" t="str">
        <f>"王临凤"</f>
        <v>王临凤</v>
      </c>
      <c r="D289" s="5" t="s">
        <v>286</v>
      </c>
      <c r="E289" s="5"/>
    </row>
    <row r="290" ht="20" customHeight="1" spans="1:5">
      <c r="A290" s="5">
        <v>287</v>
      </c>
      <c r="B290" s="5" t="s">
        <v>7</v>
      </c>
      <c r="C290" s="5" t="str">
        <f>"苏凤菲"</f>
        <v>苏凤菲</v>
      </c>
      <c r="D290" s="5" t="s">
        <v>287</v>
      </c>
      <c r="E290" s="5"/>
    </row>
    <row r="291" ht="20" customHeight="1" spans="1:5">
      <c r="A291" s="5">
        <v>288</v>
      </c>
      <c r="B291" s="5" t="s">
        <v>7</v>
      </c>
      <c r="C291" s="5" t="str">
        <f>"吴秋利"</f>
        <v>吴秋利</v>
      </c>
      <c r="D291" s="5" t="s">
        <v>288</v>
      </c>
      <c r="E291" s="5"/>
    </row>
    <row r="292" ht="20" customHeight="1" spans="1:5">
      <c r="A292" s="5">
        <v>289</v>
      </c>
      <c r="B292" s="5" t="s">
        <v>7</v>
      </c>
      <c r="C292" s="5" t="str">
        <f>"杨文娥"</f>
        <v>杨文娥</v>
      </c>
      <c r="D292" s="5" t="s">
        <v>289</v>
      </c>
      <c r="E292" s="5"/>
    </row>
    <row r="293" ht="20" customHeight="1" spans="1:5">
      <c r="A293" s="5">
        <v>290</v>
      </c>
      <c r="B293" s="5" t="s">
        <v>7</v>
      </c>
      <c r="C293" s="5" t="str">
        <f>"陈丽洁"</f>
        <v>陈丽洁</v>
      </c>
      <c r="D293" s="5" t="s">
        <v>290</v>
      </c>
      <c r="E293" s="5"/>
    </row>
    <row r="294" ht="20" customHeight="1" spans="1:5">
      <c r="A294" s="5">
        <v>291</v>
      </c>
      <c r="B294" s="5" t="s">
        <v>7</v>
      </c>
      <c r="C294" s="5" t="str">
        <f>"石丽珊"</f>
        <v>石丽珊</v>
      </c>
      <c r="D294" s="5" t="s">
        <v>291</v>
      </c>
      <c r="E294" s="5"/>
    </row>
    <row r="295" ht="20" customHeight="1" spans="1:5">
      <c r="A295" s="5">
        <v>292</v>
      </c>
      <c r="B295" s="5" t="s">
        <v>7</v>
      </c>
      <c r="C295" s="5" t="str">
        <f>"刘天然"</f>
        <v>刘天然</v>
      </c>
      <c r="D295" s="5" t="s">
        <v>292</v>
      </c>
      <c r="E295" s="5"/>
    </row>
    <row r="296" ht="20" customHeight="1" spans="1:5">
      <c r="A296" s="5">
        <v>293</v>
      </c>
      <c r="B296" s="5" t="s">
        <v>7</v>
      </c>
      <c r="C296" s="5" t="str">
        <f>"王小丫"</f>
        <v>王小丫</v>
      </c>
      <c r="D296" s="5" t="s">
        <v>293</v>
      </c>
      <c r="E296" s="5"/>
    </row>
    <row r="297" ht="20" customHeight="1" spans="1:5">
      <c r="A297" s="5">
        <v>294</v>
      </c>
      <c r="B297" s="5" t="s">
        <v>7</v>
      </c>
      <c r="C297" s="5" t="str">
        <f>"陈小月"</f>
        <v>陈小月</v>
      </c>
      <c r="D297" s="5" t="s">
        <v>294</v>
      </c>
      <c r="E297" s="5"/>
    </row>
    <row r="298" ht="20" customHeight="1" spans="1:5">
      <c r="A298" s="5">
        <v>295</v>
      </c>
      <c r="B298" s="5" t="s">
        <v>7</v>
      </c>
      <c r="C298" s="5" t="str">
        <f>"卓怀蕾"</f>
        <v>卓怀蕾</v>
      </c>
      <c r="D298" s="5" t="s">
        <v>54</v>
      </c>
      <c r="E298" s="5"/>
    </row>
    <row r="299" ht="20" customHeight="1" spans="1:5">
      <c r="A299" s="5">
        <v>296</v>
      </c>
      <c r="B299" s="5" t="s">
        <v>7</v>
      </c>
      <c r="C299" s="5" t="str">
        <f>"李丽娜"</f>
        <v>李丽娜</v>
      </c>
      <c r="D299" s="5" t="s">
        <v>295</v>
      </c>
      <c r="E299" s="5"/>
    </row>
    <row r="300" ht="20" customHeight="1" spans="1:5">
      <c r="A300" s="5">
        <v>297</v>
      </c>
      <c r="B300" s="5" t="s">
        <v>7</v>
      </c>
      <c r="C300" s="5" t="str">
        <f>"王小艳"</f>
        <v>王小艳</v>
      </c>
      <c r="D300" s="5" t="s">
        <v>296</v>
      </c>
      <c r="E300" s="5"/>
    </row>
    <row r="301" ht="20" customHeight="1" spans="1:5">
      <c r="A301" s="5">
        <v>298</v>
      </c>
      <c r="B301" s="5" t="s">
        <v>7</v>
      </c>
      <c r="C301" s="5" t="str">
        <f>"李菁菁"</f>
        <v>李菁菁</v>
      </c>
      <c r="D301" s="5" t="s">
        <v>297</v>
      </c>
      <c r="E301" s="5"/>
    </row>
    <row r="302" ht="20" customHeight="1" spans="1:5">
      <c r="A302" s="5">
        <v>299</v>
      </c>
      <c r="B302" s="5" t="s">
        <v>7</v>
      </c>
      <c r="C302" s="5" t="str">
        <f>"陈夏玲"</f>
        <v>陈夏玲</v>
      </c>
      <c r="D302" s="5" t="s">
        <v>298</v>
      </c>
      <c r="E302" s="5"/>
    </row>
    <row r="303" ht="20" customHeight="1" spans="1:5">
      <c r="A303" s="5">
        <v>300</v>
      </c>
      <c r="B303" s="5" t="s">
        <v>7</v>
      </c>
      <c r="C303" s="5" t="str">
        <f>"邢增焜"</f>
        <v>邢增焜</v>
      </c>
      <c r="D303" s="5" t="s">
        <v>299</v>
      </c>
      <c r="E303" s="5"/>
    </row>
    <row r="304" ht="20" customHeight="1" spans="1:5">
      <c r="A304" s="5">
        <v>301</v>
      </c>
      <c r="B304" s="5" t="s">
        <v>7</v>
      </c>
      <c r="C304" s="5" t="str">
        <f>"李思雅"</f>
        <v>李思雅</v>
      </c>
      <c r="D304" s="5" t="s">
        <v>300</v>
      </c>
      <c r="E304" s="5"/>
    </row>
    <row r="305" ht="20" customHeight="1" spans="1:5">
      <c r="A305" s="5">
        <v>302</v>
      </c>
      <c r="B305" s="5" t="s">
        <v>7</v>
      </c>
      <c r="C305" s="5" t="str">
        <f>"王欣颖"</f>
        <v>王欣颖</v>
      </c>
      <c r="D305" s="5" t="s">
        <v>301</v>
      </c>
      <c r="E305" s="5"/>
    </row>
    <row r="306" ht="20" customHeight="1" spans="1:5">
      <c r="A306" s="5">
        <v>303</v>
      </c>
      <c r="B306" s="5" t="s">
        <v>7</v>
      </c>
      <c r="C306" s="5" t="str">
        <f>"王兴瑞"</f>
        <v>王兴瑞</v>
      </c>
      <c r="D306" s="5" t="s">
        <v>302</v>
      </c>
      <c r="E306" s="5"/>
    </row>
    <row r="307" ht="20" customHeight="1" spans="1:5">
      <c r="A307" s="5">
        <v>304</v>
      </c>
      <c r="B307" s="5" t="s">
        <v>7</v>
      </c>
      <c r="C307" s="5" t="str">
        <f>"邢夏怡"</f>
        <v>邢夏怡</v>
      </c>
      <c r="D307" s="5" t="s">
        <v>303</v>
      </c>
      <c r="E307" s="5"/>
    </row>
    <row r="308" ht="20" customHeight="1" spans="1:5">
      <c r="A308" s="5">
        <v>305</v>
      </c>
      <c r="B308" s="5" t="s">
        <v>7</v>
      </c>
      <c r="C308" s="5" t="str">
        <f>"肖奇"</f>
        <v>肖奇</v>
      </c>
      <c r="D308" s="5" t="s">
        <v>304</v>
      </c>
      <c r="E308" s="5"/>
    </row>
    <row r="309" ht="20" customHeight="1" spans="1:5">
      <c r="A309" s="5">
        <v>306</v>
      </c>
      <c r="B309" s="5" t="s">
        <v>7</v>
      </c>
      <c r="C309" s="5" t="str">
        <f>"许其娜"</f>
        <v>许其娜</v>
      </c>
      <c r="D309" s="5" t="s">
        <v>305</v>
      </c>
      <c r="E309" s="5"/>
    </row>
    <row r="310" ht="20" customHeight="1" spans="1:5">
      <c r="A310" s="5">
        <v>307</v>
      </c>
      <c r="B310" s="5" t="s">
        <v>7</v>
      </c>
      <c r="C310" s="5" t="str">
        <f>"吴少茹"</f>
        <v>吴少茹</v>
      </c>
      <c r="D310" s="5" t="s">
        <v>306</v>
      </c>
      <c r="E310" s="5"/>
    </row>
    <row r="311" ht="20" customHeight="1" spans="1:5">
      <c r="A311" s="5">
        <v>308</v>
      </c>
      <c r="B311" s="5" t="s">
        <v>7</v>
      </c>
      <c r="C311" s="5" t="str">
        <f>"冯雯婷"</f>
        <v>冯雯婷</v>
      </c>
      <c r="D311" s="5" t="s">
        <v>307</v>
      </c>
      <c r="E311" s="5"/>
    </row>
    <row r="312" ht="20" customHeight="1" spans="1:5">
      <c r="A312" s="5">
        <v>309</v>
      </c>
      <c r="B312" s="5" t="s">
        <v>7</v>
      </c>
      <c r="C312" s="5" t="str">
        <f>"梁咏琪"</f>
        <v>梁咏琪</v>
      </c>
      <c r="D312" s="5" t="s">
        <v>308</v>
      </c>
      <c r="E312" s="5"/>
    </row>
    <row r="313" ht="20" customHeight="1" spans="1:5">
      <c r="A313" s="5">
        <v>310</v>
      </c>
      <c r="B313" s="5" t="s">
        <v>7</v>
      </c>
      <c r="C313" s="5" t="str">
        <f>"黄淳"</f>
        <v>黄淳</v>
      </c>
      <c r="D313" s="5" t="s">
        <v>309</v>
      </c>
      <c r="E313" s="5"/>
    </row>
    <row r="314" ht="20" customHeight="1" spans="1:5">
      <c r="A314" s="5">
        <v>311</v>
      </c>
      <c r="B314" s="5" t="s">
        <v>7</v>
      </c>
      <c r="C314" s="5" t="str">
        <f>"王丽珍"</f>
        <v>王丽珍</v>
      </c>
      <c r="D314" s="5" t="s">
        <v>310</v>
      </c>
      <c r="E314" s="5"/>
    </row>
    <row r="315" ht="20" customHeight="1" spans="1:5">
      <c r="A315" s="5">
        <v>312</v>
      </c>
      <c r="B315" s="5" t="s">
        <v>7</v>
      </c>
      <c r="C315" s="5" t="str">
        <f>"邢朝雪"</f>
        <v>邢朝雪</v>
      </c>
      <c r="D315" s="5" t="s">
        <v>311</v>
      </c>
      <c r="E315" s="5"/>
    </row>
    <row r="316" ht="20" customHeight="1" spans="1:5">
      <c r="A316" s="5">
        <v>313</v>
      </c>
      <c r="B316" s="5" t="s">
        <v>7</v>
      </c>
      <c r="C316" s="5" t="str">
        <f>"苏墩凯"</f>
        <v>苏墩凯</v>
      </c>
      <c r="D316" s="5" t="s">
        <v>312</v>
      </c>
      <c r="E316" s="5"/>
    </row>
    <row r="317" ht="20" customHeight="1" spans="1:5">
      <c r="A317" s="5">
        <v>314</v>
      </c>
      <c r="B317" s="5" t="s">
        <v>7</v>
      </c>
      <c r="C317" s="5" t="str">
        <f>"谢诗雅"</f>
        <v>谢诗雅</v>
      </c>
      <c r="D317" s="5" t="s">
        <v>313</v>
      </c>
      <c r="E317" s="5"/>
    </row>
    <row r="318" ht="20" customHeight="1" spans="1:5">
      <c r="A318" s="5">
        <v>315</v>
      </c>
      <c r="B318" s="5" t="s">
        <v>7</v>
      </c>
      <c r="C318" s="5" t="str">
        <f>"赵雅婷"</f>
        <v>赵雅婷</v>
      </c>
      <c r="D318" s="5" t="s">
        <v>314</v>
      </c>
      <c r="E318" s="5"/>
    </row>
    <row r="319" ht="20" customHeight="1" spans="1:5">
      <c r="A319" s="5">
        <v>316</v>
      </c>
      <c r="B319" s="5" t="s">
        <v>7</v>
      </c>
      <c r="C319" s="5" t="str">
        <f>"符雪紫"</f>
        <v>符雪紫</v>
      </c>
      <c r="D319" s="5" t="s">
        <v>315</v>
      </c>
      <c r="E319" s="5"/>
    </row>
    <row r="320" ht="20" customHeight="1" spans="1:5">
      <c r="A320" s="5">
        <v>317</v>
      </c>
      <c r="B320" s="5" t="s">
        <v>7</v>
      </c>
      <c r="C320" s="5" t="str">
        <f>"唐小冰"</f>
        <v>唐小冰</v>
      </c>
      <c r="D320" s="5" t="s">
        <v>316</v>
      </c>
      <c r="E320" s="5"/>
    </row>
    <row r="321" ht="20" customHeight="1" spans="1:5">
      <c r="A321" s="5">
        <v>318</v>
      </c>
      <c r="B321" s="5" t="s">
        <v>7</v>
      </c>
      <c r="C321" s="5" t="str">
        <f>"王子怡"</f>
        <v>王子怡</v>
      </c>
      <c r="D321" s="5" t="s">
        <v>317</v>
      </c>
      <c r="E321" s="5"/>
    </row>
    <row r="322" ht="20" customHeight="1" spans="1:5">
      <c r="A322" s="5">
        <v>319</v>
      </c>
      <c r="B322" s="5" t="s">
        <v>7</v>
      </c>
      <c r="C322" s="5" t="str">
        <f>"何颖"</f>
        <v>何颖</v>
      </c>
      <c r="D322" s="5" t="s">
        <v>318</v>
      </c>
      <c r="E322" s="5"/>
    </row>
    <row r="323" ht="20" customHeight="1" spans="1:5">
      <c r="A323" s="5">
        <v>320</v>
      </c>
      <c r="B323" s="5" t="s">
        <v>7</v>
      </c>
      <c r="C323" s="5" t="str">
        <f>"符丹丹"</f>
        <v>符丹丹</v>
      </c>
      <c r="D323" s="5" t="s">
        <v>319</v>
      </c>
      <c r="E323" s="5"/>
    </row>
    <row r="324" ht="20" customHeight="1" spans="1:5">
      <c r="A324" s="5">
        <v>321</v>
      </c>
      <c r="B324" s="5" t="s">
        <v>7</v>
      </c>
      <c r="C324" s="5" t="str">
        <f>"陈俏羽"</f>
        <v>陈俏羽</v>
      </c>
      <c r="D324" s="5" t="s">
        <v>320</v>
      </c>
      <c r="E324" s="5"/>
    </row>
    <row r="325" ht="20" customHeight="1" spans="1:5">
      <c r="A325" s="5">
        <v>322</v>
      </c>
      <c r="B325" s="5" t="s">
        <v>7</v>
      </c>
      <c r="C325" s="5" t="str">
        <f>"羊代桃"</f>
        <v>羊代桃</v>
      </c>
      <c r="D325" s="5" t="s">
        <v>321</v>
      </c>
      <c r="E325" s="5"/>
    </row>
    <row r="326" ht="20" customHeight="1" spans="1:5">
      <c r="A326" s="5">
        <v>323</v>
      </c>
      <c r="B326" s="5" t="s">
        <v>7</v>
      </c>
      <c r="C326" s="5" t="str">
        <f>"胡蝶蝶"</f>
        <v>胡蝶蝶</v>
      </c>
      <c r="D326" s="5" t="s">
        <v>322</v>
      </c>
      <c r="E326" s="5"/>
    </row>
    <row r="327" ht="20" customHeight="1" spans="1:5">
      <c r="A327" s="5">
        <v>324</v>
      </c>
      <c r="B327" s="5" t="s">
        <v>7</v>
      </c>
      <c r="C327" s="5" t="str">
        <f>"潘彩"</f>
        <v>潘彩</v>
      </c>
      <c r="D327" s="5" t="s">
        <v>323</v>
      </c>
      <c r="E327" s="5"/>
    </row>
    <row r="328" ht="20" customHeight="1" spans="1:5">
      <c r="A328" s="5">
        <v>325</v>
      </c>
      <c r="B328" s="5" t="s">
        <v>7</v>
      </c>
      <c r="C328" s="5" t="str">
        <f>"刘升玲"</f>
        <v>刘升玲</v>
      </c>
      <c r="D328" s="5" t="s">
        <v>324</v>
      </c>
      <c r="E328" s="5"/>
    </row>
    <row r="329" ht="20" customHeight="1" spans="1:5">
      <c r="A329" s="5">
        <v>326</v>
      </c>
      <c r="B329" s="5" t="s">
        <v>7</v>
      </c>
      <c r="C329" s="5" t="str">
        <f>"王定涛"</f>
        <v>王定涛</v>
      </c>
      <c r="D329" s="5" t="s">
        <v>325</v>
      </c>
      <c r="E329" s="5"/>
    </row>
    <row r="330" ht="20" customHeight="1" spans="1:5">
      <c r="A330" s="5">
        <v>327</v>
      </c>
      <c r="B330" s="5" t="s">
        <v>7</v>
      </c>
      <c r="C330" s="5" t="str">
        <f>"赵小凤"</f>
        <v>赵小凤</v>
      </c>
      <c r="D330" s="5" t="s">
        <v>326</v>
      </c>
      <c r="E330" s="5"/>
    </row>
    <row r="331" ht="20" customHeight="1" spans="1:5">
      <c r="A331" s="5">
        <v>328</v>
      </c>
      <c r="B331" s="5" t="s">
        <v>7</v>
      </c>
      <c r="C331" s="5" t="str">
        <f>"吴慧卿"</f>
        <v>吴慧卿</v>
      </c>
      <c r="D331" s="5" t="s">
        <v>327</v>
      </c>
      <c r="E331" s="5"/>
    </row>
    <row r="332" ht="20" customHeight="1" spans="1:5">
      <c r="A332" s="5">
        <v>329</v>
      </c>
      <c r="B332" s="5" t="s">
        <v>7</v>
      </c>
      <c r="C332" s="5" t="str">
        <f>"徐于清"</f>
        <v>徐于清</v>
      </c>
      <c r="D332" s="5" t="s">
        <v>328</v>
      </c>
      <c r="E332" s="5"/>
    </row>
    <row r="333" ht="20" customHeight="1" spans="1:5">
      <c r="A333" s="5">
        <v>330</v>
      </c>
      <c r="B333" s="5" t="s">
        <v>7</v>
      </c>
      <c r="C333" s="5" t="str">
        <f>"陈壮妮"</f>
        <v>陈壮妮</v>
      </c>
      <c r="D333" s="5" t="s">
        <v>329</v>
      </c>
      <c r="E333" s="5"/>
    </row>
    <row r="334" ht="20" customHeight="1" spans="1:5">
      <c r="A334" s="5">
        <v>331</v>
      </c>
      <c r="B334" s="5" t="s">
        <v>7</v>
      </c>
      <c r="C334" s="5" t="str">
        <f>"林道行"</f>
        <v>林道行</v>
      </c>
      <c r="D334" s="5" t="s">
        <v>330</v>
      </c>
      <c r="E334" s="5"/>
    </row>
    <row r="335" ht="20" customHeight="1" spans="1:5">
      <c r="A335" s="5">
        <v>332</v>
      </c>
      <c r="B335" s="5" t="s">
        <v>7</v>
      </c>
      <c r="C335" s="5" t="str">
        <f>"张永君"</f>
        <v>张永君</v>
      </c>
      <c r="D335" s="5" t="s">
        <v>331</v>
      </c>
      <c r="E335" s="5"/>
    </row>
    <row r="336" ht="20" customHeight="1" spans="1:5">
      <c r="A336" s="5">
        <v>333</v>
      </c>
      <c r="B336" s="5" t="s">
        <v>7</v>
      </c>
      <c r="C336" s="5" t="str">
        <f>"林昌翔"</f>
        <v>林昌翔</v>
      </c>
      <c r="D336" s="5" t="s">
        <v>332</v>
      </c>
      <c r="E336" s="5"/>
    </row>
    <row r="337" ht="20" customHeight="1" spans="1:5">
      <c r="A337" s="5">
        <v>334</v>
      </c>
      <c r="B337" s="5" t="s">
        <v>7</v>
      </c>
      <c r="C337" s="5" t="str">
        <f>"刘菲"</f>
        <v>刘菲</v>
      </c>
      <c r="D337" s="5" t="s">
        <v>333</v>
      </c>
      <c r="E337" s="5"/>
    </row>
    <row r="338" ht="20" customHeight="1" spans="1:5">
      <c r="A338" s="5">
        <v>335</v>
      </c>
      <c r="B338" s="5" t="s">
        <v>7</v>
      </c>
      <c r="C338" s="5" t="str">
        <f>"黎安娜"</f>
        <v>黎安娜</v>
      </c>
      <c r="D338" s="5" t="s">
        <v>334</v>
      </c>
      <c r="E338" s="5"/>
    </row>
    <row r="339" ht="20" customHeight="1" spans="1:5">
      <c r="A339" s="5">
        <v>336</v>
      </c>
      <c r="B339" s="5" t="s">
        <v>7</v>
      </c>
      <c r="C339" s="5" t="str">
        <f>"林丽娟"</f>
        <v>林丽娟</v>
      </c>
      <c r="D339" s="5" t="s">
        <v>335</v>
      </c>
      <c r="E339" s="5"/>
    </row>
    <row r="340" ht="20" customHeight="1" spans="1:5">
      <c r="A340" s="5">
        <v>337</v>
      </c>
      <c r="B340" s="5" t="s">
        <v>7</v>
      </c>
      <c r="C340" s="5" t="str">
        <f>"陶希"</f>
        <v>陶希</v>
      </c>
      <c r="D340" s="5" t="s">
        <v>336</v>
      </c>
      <c r="E340" s="5"/>
    </row>
    <row r="341" ht="20" customHeight="1" spans="1:5">
      <c r="A341" s="5">
        <v>338</v>
      </c>
      <c r="B341" s="5" t="s">
        <v>7</v>
      </c>
      <c r="C341" s="5" t="str">
        <f>"林迪媛"</f>
        <v>林迪媛</v>
      </c>
      <c r="D341" s="5" t="s">
        <v>337</v>
      </c>
      <c r="E341" s="5"/>
    </row>
    <row r="342" ht="20" customHeight="1" spans="1:5">
      <c r="A342" s="5">
        <v>339</v>
      </c>
      <c r="B342" s="5" t="s">
        <v>7</v>
      </c>
      <c r="C342" s="5" t="str">
        <f>"孙法好"</f>
        <v>孙法好</v>
      </c>
      <c r="D342" s="5" t="s">
        <v>338</v>
      </c>
      <c r="E342" s="5"/>
    </row>
    <row r="343" ht="20" customHeight="1" spans="1:5">
      <c r="A343" s="5">
        <v>340</v>
      </c>
      <c r="B343" s="5" t="s">
        <v>7</v>
      </c>
      <c r="C343" s="5" t="str">
        <f>"陈金玉"</f>
        <v>陈金玉</v>
      </c>
      <c r="D343" s="5" t="s">
        <v>339</v>
      </c>
      <c r="E343" s="5"/>
    </row>
    <row r="344" ht="20" customHeight="1" spans="1:5">
      <c r="A344" s="5">
        <v>341</v>
      </c>
      <c r="B344" s="5" t="s">
        <v>7</v>
      </c>
      <c r="C344" s="5" t="str">
        <f>"赵丽"</f>
        <v>赵丽</v>
      </c>
      <c r="D344" s="5" t="s">
        <v>340</v>
      </c>
      <c r="E344" s="5"/>
    </row>
    <row r="345" ht="20" customHeight="1" spans="1:5">
      <c r="A345" s="5">
        <v>342</v>
      </c>
      <c r="B345" s="5" t="s">
        <v>7</v>
      </c>
      <c r="C345" s="5" t="str">
        <f>"林园园"</f>
        <v>林园园</v>
      </c>
      <c r="D345" s="5" t="s">
        <v>341</v>
      </c>
      <c r="E345" s="5"/>
    </row>
    <row r="346" ht="20" customHeight="1" spans="1:5">
      <c r="A346" s="5">
        <v>343</v>
      </c>
      <c r="B346" s="5" t="s">
        <v>7</v>
      </c>
      <c r="C346" s="5" t="str">
        <f>"吴少妹"</f>
        <v>吴少妹</v>
      </c>
      <c r="D346" s="5" t="s">
        <v>38</v>
      </c>
      <c r="E346" s="5"/>
    </row>
    <row r="347" ht="20" customHeight="1" spans="1:5">
      <c r="A347" s="5">
        <v>344</v>
      </c>
      <c r="B347" s="5" t="s">
        <v>7</v>
      </c>
      <c r="C347" s="5" t="str">
        <f>"何书棋"</f>
        <v>何书棋</v>
      </c>
      <c r="D347" s="5" t="s">
        <v>342</v>
      </c>
      <c r="E347" s="5"/>
    </row>
    <row r="348" ht="20" customHeight="1" spans="1:5">
      <c r="A348" s="5">
        <v>345</v>
      </c>
      <c r="B348" s="5" t="s">
        <v>7</v>
      </c>
      <c r="C348" s="5" t="str">
        <f>"陈玉嘉"</f>
        <v>陈玉嘉</v>
      </c>
      <c r="D348" s="5" t="s">
        <v>343</v>
      </c>
      <c r="E348" s="5"/>
    </row>
    <row r="349" ht="20" customHeight="1" spans="1:5">
      <c r="A349" s="5">
        <v>346</v>
      </c>
      <c r="B349" s="5" t="s">
        <v>7</v>
      </c>
      <c r="C349" s="5" t="str">
        <f>"张浩"</f>
        <v>张浩</v>
      </c>
      <c r="D349" s="5" t="s">
        <v>344</v>
      </c>
      <c r="E349" s="5"/>
    </row>
    <row r="350" ht="20" customHeight="1" spans="1:5">
      <c r="A350" s="5">
        <v>347</v>
      </c>
      <c r="B350" s="5" t="s">
        <v>7</v>
      </c>
      <c r="C350" s="5" t="str">
        <f>"邓铸"</f>
        <v>邓铸</v>
      </c>
      <c r="D350" s="5" t="s">
        <v>345</v>
      </c>
      <c r="E350" s="5"/>
    </row>
    <row r="351" ht="20" customHeight="1" spans="1:5">
      <c r="A351" s="5">
        <v>348</v>
      </c>
      <c r="B351" s="5" t="s">
        <v>7</v>
      </c>
      <c r="C351" s="5" t="str">
        <f>"唐雅"</f>
        <v>唐雅</v>
      </c>
      <c r="D351" s="5" t="s">
        <v>346</v>
      </c>
      <c r="E351" s="5"/>
    </row>
    <row r="352" ht="20" customHeight="1" spans="1:5">
      <c r="A352" s="5">
        <v>349</v>
      </c>
      <c r="B352" s="5" t="s">
        <v>7</v>
      </c>
      <c r="C352" s="5" t="str">
        <f>"赵明凤"</f>
        <v>赵明凤</v>
      </c>
      <c r="D352" s="5" t="s">
        <v>347</v>
      </c>
      <c r="E352" s="5"/>
    </row>
    <row r="353" ht="20" customHeight="1" spans="1:5">
      <c r="A353" s="5">
        <v>350</v>
      </c>
      <c r="B353" s="5" t="s">
        <v>7</v>
      </c>
      <c r="C353" s="5" t="str">
        <f>"黎静"</f>
        <v>黎静</v>
      </c>
      <c r="D353" s="5" t="s">
        <v>348</v>
      </c>
      <c r="E353" s="5"/>
    </row>
    <row r="354" ht="20" customHeight="1" spans="1:5">
      <c r="A354" s="5">
        <v>351</v>
      </c>
      <c r="B354" s="5" t="s">
        <v>7</v>
      </c>
      <c r="C354" s="5" t="str">
        <f>"李彤彤"</f>
        <v>李彤彤</v>
      </c>
      <c r="D354" s="5" t="s">
        <v>349</v>
      </c>
      <c r="E354" s="5"/>
    </row>
    <row r="355" ht="20" customHeight="1" spans="1:5">
      <c r="A355" s="5">
        <v>352</v>
      </c>
      <c r="B355" s="5" t="s">
        <v>7</v>
      </c>
      <c r="C355" s="5" t="str">
        <f>"赵丹"</f>
        <v>赵丹</v>
      </c>
      <c r="D355" s="5" t="s">
        <v>350</v>
      </c>
      <c r="E355" s="5"/>
    </row>
    <row r="356" ht="20" customHeight="1" spans="1:5">
      <c r="A356" s="5">
        <v>353</v>
      </c>
      <c r="B356" s="5" t="s">
        <v>7</v>
      </c>
      <c r="C356" s="5" t="str">
        <f>"钟美薇"</f>
        <v>钟美薇</v>
      </c>
      <c r="D356" s="5" t="s">
        <v>351</v>
      </c>
      <c r="E356" s="5"/>
    </row>
    <row r="357" ht="20" customHeight="1" spans="1:5">
      <c r="A357" s="5">
        <v>354</v>
      </c>
      <c r="B357" s="5" t="s">
        <v>7</v>
      </c>
      <c r="C357" s="5" t="str">
        <f>"邢贞完"</f>
        <v>邢贞完</v>
      </c>
      <c r="D357" s="5" t="s">
        <v>352</v>
      </c>
      <c r="E357" s="5"/>
    </row>
    <row r="358" ht="20" customHeight="1" spans="1:5">
      <c r="A358" s="5">
        <v>355</v>
      </c>
      <c r="B358" s="5" t="s">
        <v>7</v>
      </c>
      <c r="C358" s="5" t="str">
        <f>"王开芳"</f>
        <v>王开芳</v>
      </c>
      <c r="D358" s="5" t="s">
        <v>353</v>
      </c>
      <c r="E358" s="5"/>
    </row>
    <row r="359" ht="20" customHeight="1" spans="1:5">
      <c r="A359" s="5">
        <v>356</v>
      </c>
      <c r="B359" s="5" t="s">
        <v>7</v>
      </c>
      <c r="C359" s="5" t="str">
        <f>"陈巧玲"</f>
        <v>陈巧玲</v>
      </c>
      <c r="D359" s="5" t="s">
        <v>354</v>
      </c>
      <c r="E359" s="5"/>
    </row>
    <row r="360" ht="20" customHeight="1" spans="1:5">
      <c r="A360" s="5">
        <v>357</v>
      </c>
      <c r="B360" s="5" t="s">
        <v>7</v>
      </c>
      <c r="C360" s="5" t="str">
        <f>"麦方兰"</f>
        <v>麦方兰</v>
      </c>
      <c r="D360" s="5" t="s">
        <v>355</v>
      </c>
      <c r="E360" s="5"/>
    </row>
    <row r="361" ht="20" customHeight="1" spans="1:5">
      <c r="A361" s="5">
        <v>358</v>
      </c>
      <c r="B361" s="5" t="s">
        <v>7</v>
      </c>
      <c r="C361" s="5" t="str">
        <f>"吴申玲"</f>
        <v>吴申玲</v>
      </c>
      <c r="D361" s="5" t="s">
        <v>356</v>
      </c>
      <c r="E361" s="5"/>
    </row>
    <row r="362" ht="20" customHeight="1" spans="1:5">
      <c r="A362" s="5">
        <v>359</v>
      </c>
      <c r="B362" s="5" t="s">
        <v>7</v>
      </c>
      <c r="C362" s="5" t="str">
        <f>"冯春玉"</f>
        <v>冯春玉</v>
      </c>
      <c r="D362" s="5" t="s">
        <v>357</v>
      </c>
      <c r="E362" s="5"/>
    </row>
    <row r="363" ht="20" customHeight="1" spans="1:5">
      <c r="A363" s="5">
        <v>360</v>
      </c>
      <c r="B363" s="5" t="s">
        <v>7</v>
      </c>
      <c r="C363" s="5" t="str">
        <f>"方金花"</f>
        <v>方金花</v>
      </c>
      <c r="D363" s="5" t="s">
        <v>358</v>
      </c>
      <c r="E363" s="5"/>
    </row>
    <row r="364" ht="20" customHeight="1" spans="1:5">
      <c r="A364" s="5">
        <v>361</v>
      </c>
      <c r="B364" s="5" t="s">
        <v>7</v>
      </c>
      <c r="C364" s="5" t="str">
        <f>"曾妍"</f>
        <v>曾妍</v>
      </c>
      <c r="D364" s="5" t="s">
        <v>359</v>
      </c>
      <c r="E364" s="5"/>
    </row>
    <row r="365" ht="20" customHeight="1" spans="1:5">
      <c r="A365" s="5">
        <v>362</v>
      </c>
      <c r="B365" s="5" t="s">
        <v>7</v>
      </c>
      <c r="C365" s="5" t="str">
        <f>"王静"</f>
        <v>王静</v>
      </c>
      <c r="D365" s="5" t="s">
        <v>360</v>
      </c>
      <c r="E365" s="5"/>
    </row>
    <row r="366" ht="20" customHeight="1" spans="1:5">
      <c r="A366" s="5">
        <v>363</v>
      </c>
      <c r="B366" s="5" t="s">
        <v>7</v>
      </c>
      <c r="C366" s="5" t="str">
        <f>"廖永娇"</f>
        <v>廖永娇</v>
      </c>
      <c r="D366" s="5" t="s">
        <v>361</v>
      </c>
      <c r="E366" s="5"/>
    </row>
    <row r="367" ht="20" customHeight="1" spans="1:5">
      <c r="A367" s="5">
        <v>364</v>
      </c>
      <c r="B367" s="5" t="s">
        <v>7</v>
      </c>
      <c r="C367" s="5" t="str">
        <f>"叶启红"</f>
        <v>叶启红</v>
      </c>
      <c r="D367" s="5" t="s">
        <v>362</v>
      </c>
      <c r="E367" s="5"/>
    </row>
    <row r="368" ht="20" customHeight="1" spans="1:5">
      <c r="A368" s="5">
        <v>365</v>
      </c>
      <c r="B368" s="5" t="s">
        <v>7</v>
      </c>
      <c r="C368" s="5" t="str">
        <f>"殷礼妹"</f>
        <v>殷礼妹</v>
      </c>
      <c r="D368" s="5" t="s">
        <v>363</v>
      </c>
      <c r="E368" s="5"/>
    </row>
    <row r="369" ht="20" customHeight="1" spans="1:5">
      <c r="A369" s="5">
        <v>366</v>
      </c>
      <c r="B369" s="5" t="s">
        <v>7</v>
      </c>
      <c r="C369" s="5" t="str">
        <f>"黎经雅"</f>
        <v>黎经雅</v>
      </c>
      <c r="D369" s="5" t="s">
        <v>364</v>
      </c>
      <c r="E369" s="5"/>
    </row>
    <row r="370" ht="20" customHeight="1" spans="1:5">
      <c r="A370" s="5">
        <v>367</v>
      </c>
      <c r="B370" s="5" t="s">
        <v>7</v>
      </c>
      <c r="C370" s="5" t="str">
        <f>"钟莉芳"</f>
        <v>钟莉芳</v>
      </c>
      <c r="D370" s="5" t="s">
        <v>365</v>
      </c>
      <c r="E370" s="5"/>
    </row>
    <row r="371" ht="20" customHeight="1" spans="1:5">
      <c r="A371" s="5">
        <v>368</v>
      </c>
      <c r="B371" s="5" t="s">
        <v>7</v>
      </c>
      <c r="C371" s="5" t="str">
        <f>"杨音"</f>
        <v>杨音</v>
      </c>
      <c r="D371" s="5" t="s">
        <v>366</v>
      </c>
      <c r="E371" s="5"/>
    </row>
    <row r="372" ht="20" customHeight="1" spans="1:5">
      <c r="A372" s="5">
        <v>369</v>
      </c>
      <c r="B372" s="5" t="s">
        <v>7</v>
      </c>
      <c r="C372" s="5" t="str">
        <f>"曾海云"</f>
        <v>曾海云</v>
      </c>
      <c r="D372" s="5" t="s">
        <v>367</v>
      </c>
      <c r="E372" s="5"/>
    </row>
    <row r="373" ht="20" customHeight="1" spans="1:5">
      <c r="A373" s="5">
        <v>370</v>
      </c>
      <c r="B373" s="5" t="s">
        <v>7</v>
      </c>
      <c r="C373" s="5" t="str">
        <f>"姚欣怡"</f>
        <v>姚欣怡</v>
      </c>
      <c r="D373" s="5" t="s">
        <v>368</v>
      </c>
      <c r="E373" s="5"/>
    </row>
    <row r="374" ht="20" customHeight="1" spans="1:5">
      <c r="A374" s="5">
        <v>371</v>
      </c>
      <c r="B374" s="5" t="s">
        <v>7</v>
      </c>
      <c r="C374" s="5" t="str">
        <f>"张念"</f>
        <v>张念</v>
      </c>
      <c r="D374" s="5" t="s">
        <v>369</v>
      </c>
      <c r="E374" s="5"/>
    </row>
    <row r="375" ht="20" customHeight="1" spans="1:5">
      <c r="A375" s="5">
        <v>372</v>
      </c>
      <c r="B375" s="5" t="s">
        <v>7</v>
      </c>
      <c r="C375" s="5" t="str">
        <f>"邱雅妮"</f>
        <v>邱雅妮</v>
      </c>
      <c r="D375" s="5" t="s">
        <v>370</v>
      </c>
      <c r="E375" s="5"/>
    </row>
    <row r="376" ht="20" customHeight="1" spans="1:5">
      <c r="A376" s="5">
        <v>373</v>
      </c>
      <c r="B376" s="5" t="s">
        <v>7</v>
      </c>
      <c r="C376" s="5" t="str">
        <f>"冼伊阁"</f>
        <v>冼伊阁</v>
      </c>
      <c r="D376" s="5" t="s">
        <v>371</v>
      </c>
      <c r="E376" s="5"/>
    </row>
    <row r="377" ht="20" customHeight="1" spans="1:5">
      <c r="A377" s="5">
        <v>374</v>
      </c>
      <c r="B377" s="5" t="s">
        <v>7</v>
      </c>
      <c r="C377" s="5" t="str">
        <f>"王丹"</f>
        <v>王丹</v>
      </c>
      <c r="D377" s="5" t="s">
        <v>372</v>
      </c>
      <c r="E377" s="5"/>
    </row>
    <row r="378" ht="20" customHeight="1" spans="1:5">
      <c r="A378" s="5">
        <v>375</v>
      </c>
      <c r="B378" s="5" t="s">
        <v>7</v>
      </c>
      <c r="C378" s="5" t="str">
        <f>"吴钊玉"</f>
        <v>吴钊玉</v>
      </c>
      <c r="D378" s="5" t="s">
        <v>373</v>
      </c>
      <c r="E378" s="5"/>
    </row>
    <row r="379" ht="20" customHeight="1" spans="1:5">
      <c r="A379" s="5">
        <v>376</v>
      </c>
      <c r="B379" s="5" t="s">
        <v>7</v>
      </c>
      <c r="C379" s="5" t="str">
        <f>"李雅欣"</f>
        <v>李雅欣</v>
      </c>
      <c r="D379" s="5" t="s">
        <v>374</v>
      </c>
      <c r="E379" s="5"/>
    </row>
    <row r="380" ht="20" customHeight="1" spans="1:5">
      <c r="A380" s="5">
        <v>377</v>
      </c>
      <c r="B380" s="5" t="s">
        <v>7</v>
      </c>
      <c r="C380" s="5" t="str">
        <f>"陈珍珍"</f>
        <v>陈珍珍</v>
      </c>
      <c r="D380" s="5" t="s">
        <v>375</v>
      </c>
      <c r="E380" s="5"/>
    </row>
    <row r="381" ht="20" customHeight="1" spans="1:5">
      <c r="A381" s="5">
        <v>378</v>
      </c>
      <c r="B381" s="5" t="s">
        <v>7</v>
      </c>
      <c r="C381" s="5" t="str">
        <f>"曾家慧"</f>
        <v>曾家慧</v>
      </c>
      <c r="D381" s="5" t="s">
        <v>376</v>
      </c>
      <c r="E381" s="5"/>
    </row>
    <row r="382" ht="20" customHeight="1" spans="1:5">
      <c r="A382" s="5">
        <v>379</v>
      </c>
      <c r="B382" s="5" t="s">
        <v>7</v>
      </c>
      <c r="C382" s="5" t="str">
        <f>"黄丽伊"</f>
        <v>黄丽伊</v>
      </c>
      <c r="D382" s="5" t="s">
        <v>377</v>
      </c>
      <c r="E382" s="5"/>
    </row>
    <row r="383" ht="20" customHeight="1" spans="1:5">
      <c r="A383" s="5">
        <v>380</v>
      </c>
      <c r="B383" s="5" t="s">
        <v>7</v>
      </c>
      <c r="C383" s="5" t="str">
        <f>"吕玉颜"</f>
        <v>吕玉颜</v>
      </c>
      <c r="D383" s="5" t="s">
        <v>378</v>
      </c>
      <c r="E383" s="5"/>
    </row>
    <row r="384" ht="20" customHeight="1" spans="1:5">
      <c r="A384" s="5">
        <v>381</v>
      </c>
      <c r="B384" s="5" t="s">
        <v>7</v>
      </c>
      <c r="C384" s="5" t="str">
        <f>"邓冰冰"</f>
        <v>邓冰冰</v>
      </c>
      <c r="D384" s="5" t="s">
        <v>379</v>
      </c>
      <c r="E384" s="5"/>
    </row>
    <row r="385" ht="20" customHeight="1" spans="1:5">
      <c r="A385" s="5">
        <v>382</v>
      </c>
      <c r="B385" s="5" t="s">
        <v>7</v>
      </c>
      <c r="C385" s="5" t="str">
        <f>"陈彦妃"</f>
        <v>陈彦妃</v>
      </c>
      <c r="D385" s="5" t="s">
        <v>380</v>
      </c>
      <c r="E385" s="5"/>
    </row>
    <row r="386" ht="20" customHeight="1" spans="1:5">
      <c r="A386" s="5">
        <v>383</v>
      </c>
      <c r="B386" s="5" t="s">
        <v>7</v>
      </c>
      <c r="C386" s="5" t="str">
        <f>"陈日媛"</f>
        <v>陈日媛</v>
      </c>
      <c r="D386" s="5" t="s">
        <v>381</v>
      </c>
      <c r="E386" s="5"/>
    </row>
    <row r="387" ht="20" customHeight="1" spans="1:5">
      <c r="A387" s="5">
        <v>384</v>
      </c>
      <c r="B387" s="5" t="s">
        <v>7</v>
      </c>
      <c r="C387" s="5" t="str">
        <f>"翁小惠"</f>
        <v>翁小惠</v>
      </c>
      <c r="D387" s="5" t="s">
        <v>382</v>
      </c>
      <c r="E387" s="5"/>
    </row>
    <row r="388" ht="20" customHeight="1" spans="1:5">
      <c r="A388" s="5">
        <v>385</v>
      </c>
      <c r="B388" s="5" t="s">
        <v>7</v>
      </c>
      <c r="C388" s="5" t="str">
        <f>"陆冬翔"</f>
        <v>陆冬翔</v>
      </c>
      <c r="D388" s="5" t="s">
        <v>383</v>
      </c>
      <c r="E388" s="5"/>
    </row>
    <row r="389" ht="20" customHeight="1" spans="1:5">
      <c r="A389" s="5">
        <v>386</v>
      </c>
      <c r="B389" s="5" t="s">
        <v>7</v>
      </c>
      <c r="C389" s="5" t="str">
        <f>"林亮玉"</f>
        <v>林亮玉</v>
      </c>
      <c r="D389" s="5" t="s">
        <v>384</v>
      </c>
      <c r="E389" s="5"/>
    </row>
    <row r="390" ht="20" customHeight="1" spans="1:5">
      <c r="A390" s="5">
        <v>387</v>
      </c>
      <c r="B390" s="5" t="s">
        <v>7</v>
      </c>
      <c r="C390" s="5" t="str">
        <f>"谢静瑶"</f>
        <v>谢静瑶</v>
      </c>
      <c r="D390" s="5" t="s">
        <v>385</v>
      </c>
      <c r="E390" s="5"/>
    </row>
    <row r="391" ht="20" customHeight="1" spans="1:5">
      <c r="A391" s="5">
        <v>388</v>
      </c>
      <c r="B391" s="5" t="s">
        <v>7</v>
      </c>
      <c r="C391" s="5" t="str">
        <f>"谢静怡"</f>
        <v>谢静怡</v>
      </c>
      <c r="D391" s="5" t="s">
        <v>386</v>
      </c>
      <c r="E391" s="5"/>
    </row>
    <row r="392" ht="20" customHeight="1" spans="1:5">
      <c r="A392" s="5">
        <v>389</v>
      </c>
      <c r="B392" s="5" t="s">
        <v>7</v>
      </c>
      <c r="C392" s="5" t="str">
        <f>"李娥"</f>
        <v>李娥</v>
      </c>
      <c r="D392" s="5" t="s">
        <v>387</v>
      </c>
      <c r="E392" s="5"/>
    </row>
    <row r="393" ht="20" customHeight="1" spans="1:5">
      <c r="A393" s="5">
        <v>390</v>
      </c>
      <c r="B393" s="5" t="s">
        <v>7</v>
      </c>
      <c r="C393" s="5" t="str">
        <f>"冯忠格"</f>
        <v>冯忠格</v>
      </c>
      <c r="D393" s="5" t="s">
        <v>388</v>
      </c>
      <c r="E393" s="5"/>
    </row>
    <row r="394" ht="20" customHeight="1" spans="1:5">
      <c r="A394" s="5">
        <v>391</v>
      </c>
      <c r="B394" s="5" t="s">
        <v>7</v>
      </c>
      <c r="C394" s="5" t="str">
        <f>"吴婷婷"</f>
        <v>吴婷婷</v>
      </c>
      <c r="D394" s="5" t="s">
        <v>389</v>
      </c>
      <c r="E394" s="5"/>
    </row>
    <row r="395" ht="20" customHeight="1" spans="1:5">
      <c r="A395" s="5">
        <v>392</v>
      </c>
      <c r="B395" s="5" t="s">
        <v>7</v>
      </c>
      <c r="C395" s="5" t="str">
        <f>"李清冰"</f>
        <v>李清冰</v>
      </c>
      <c r="D395" s="5" t="s">
        <v>390</v>
      </c>
      <c r="E395" s="5"/>
    </row>
    <row r="396" ht="20" customHeight="1" spans="1:5">
      <c r="A396" s="5">
        <v>393</v>
      </c>
      <c r="B396" s="5" t="s">
        <v>7</v>
      </c>
      <c r="C396" s="5" t="str">
        <f>"邱昱恺"</f>
        <v>邱昱恺</v>
      </c>
      <c r="D396" s="5" t="s">
        <v>391</v>
      </c>
      <c r="E396" s="5"/>
    </row>
    <row r="397" ht="20" customHeight="1" spans="1:5">
      <c r="A397" s="5">
        <v>394</v>
      </c>
      <c r="B397" s="5" t="s">
        <v>7</v>
      </c>
      <c r="C397" s="5" t="str">
        <f>"张玉妹"</f>
        <v>张玉妹</v>
      </c>
      <c r="D397" s="5" t="s">
        <v>392</v>
      </c>
      <c r="E397" s="5"/>
    </row>
    <row r="398" ht="20" customHeight="1" spans="1:5">
      <c r="A398" s="5">
        <v>395</v>
      </c>
      <c r="B398" s="5" t="s">
        <v>7</v>
      </c>
      <c r="C398" s="5" t="str">
        <f>"吴丽珍"</f>
        <v>吴丽珍</v>
      </c>
      <c r="D398" s="5" t="s">
        <v>373</v>
      </c>
      <c r="E398" s="5"/>
    </row>
    <row r="399" ht="20" customHeight="1" spans="1:5">
      <c r="A399" s="5">
        <v>396</v>
      </c>
      <c r="B399" s="5" t="s">
        <v>7</v>
      </c>
      <c r="C399" s="5" t="str">
        <f>"苏训雅"</f>
        <v>苏训雅</v>
      </c>
      <c r="D399" s="5" t="s">
        <v>393</v>
      </c>
      <c r="E399" s="5"/>
    </row>
    <row r="400" ht="20" customHeight="1" spans="1:5">
      <c r="A400" s="5">
        <v>397</v>
      </c>
      <c r="B400" s="5" t="s">
        <v>7</v>
      </c>
      <c r="C400" s="5" t="str">
        <f>"郑玉婷"</f>
        <v>郑玉婷</v>
      </c>
      <c r="D400" s="5" t="s">
        <v>394</v>
      </c>
      <c r="E400" s="5"/>
    </row>
    <row r="401" ht="20" customHeight="1" spans="1:5">
      <c r="A401" s="5">
        <v>398</v>
      </c>
      <c r="B401" s="5" t="s">
        <v>7</v>
      </c>
      <c r="C401" s="5" t="str">
        <f>"周小方"</f>
        <v>周小方</v>
      </c>
      <c r="D401" s="5" t="s">
        <v>395</v>
      </c>
      <c r="E401" s="5"/>
    </row>
    <row r="402" ht="20" customHeight="1" spans="1:5">
      <c r="A402" s="5">
        <v>399</v>
      </c>
      <c r="B402" s="5" t="s">
        <v>7</v>
      </c>
      <c r="C402" s="5" t="str">
        <f>"冼秋莹"</f>
        <v>冼秋莹</v>
      </c>
      <c r="D402" s="5" t="s">
        <v>396</v>
      </c>
      <c r="E402" s="5"/>
    </row>
    <row r="403" ht="20" customHeight="1" spans="1:5">
      <c r="A403" s="5">
        <v>400</v>
      </c>
      <c r="B403" s="5" t="s">
        <v>7</v>
      </c>
      <c r="C403" s="5" t="str">
        <f>"陈沿羽"</f>
        <v>陈沿羽</v>
      </c>
      <c r="D403" s="5" t="s">
        <v>397</v>
      </c>
      <c r="E403" s="5"/>
    </row>
    <row r="404" ht="20" customHeight="1" spans="1:5">
      <c r="A404" s="5">
        <v>401</v>
      </c>
      <c r="B404" s="5" t="s">
        <v>7</v>
      </c>
      <c r="C404" s="5" t="str">
        <f>"黄秋秋"</f>
        <v>黄秋秋</v>
      </c>
      <c r="D404" s="5" t="s">
        <v>398</v>
      </c>
      <c r="E404" s="5"/>
    </row>
    <row r="405" ht="20" customHeight="1" spans="1:5">
      <c r="A405" s="5">
        <v>402</v>
      </c>
      <c r="B405" s="5" t="s">
        <v>7</v>
      </c>
      <c r="C405" s="5" t="str">
        <f>"苏虹舟"</f>
        <v>苏虹舟</v>
      </c>
      <c r="D405" s="5" t="s">
        <v>399</v>
      </c>
      <c r="E405" s="5"/>
    </row>
    <row r="406" ht="20" customHeight="1" spans="1:5">
      <c r="A406" s="5">
        <v>403</v>
      </c>
      <c r="B406" s="5" t="s">
        <v>7</v>
      </c>
      <c r="C406" s="5" t="str">
        <f>"曾玉莲"</f>
        <v>曾玉莲</v>
      </c>
      <c r="D406" s="5" t="s">
        <v>400</v>
      </c>
      <c r="E406" s="5"/>
    </row>
    <row r="407" ht="20" customHeight="1" spans="1:5">
      <c r="A407" s="5">
        <v>404</v>
      </c>
      <c r="B407" s="5" t="s">
        <v>7</v>
      </c>
      <c r="C407" s="5" t="str">
        <f>"温芳菲"</f>
        <v>温芳菲</v>
      </c>
      <c r="D407" s="5" t="s">
        <v>401</v>
      </c>
      <c r="E407" s="5"/>
    </row>
    <row r="408" ht="20" customHeight="1" spans="1:5">
      <c r="A408" s="5">
        <v>405</v>
      </c>
      <c r="B408" s="5" t="s">
        <v>7</v>
      </c>
      <c r="C408" s="5" t="str">
        <f>"戴飘"</f>
        <v>戴飘</v>
      </c>
      <c r="D408" s="5" t="s">
        <v>402</v>
      </c>
      <c r="E408" s="5"/>
    </row>
    <row r="409" ht="20" customHeight="1" spans="1:5">
      <c r="A409" s="5">
        <v>406</v>
      </c>
      <c r="B409" s="5" t="s">
        <v>7</v>
      </c>
      <c r="C409" s="5" t="str">
        <f>"罗云云"</f>
        <v>罗云云</v>
      </c>
      <c r="D409" s="5" t="s">
        <v>403</v>
      </c>
      <c r="E409" s="5"/>
    </row>
    <row r="410" ht="20" customHeight="1" spans="1:5">
      <c r="A410" s="5">
        <v>407</v>
      </c>
      <c r="B410" s="5" t="s">
        <v>7</v>
      </c>
      <c r="C410" s="5" t="str">
        <f>"羊气坤"</f>
        <v>羊气坤</v>
      </c>
      <c r="D410" s="5" t="s">
        <v>404</v>
      </c>
      <c r="E410" s="5"/>
    </row>
    <row r="411" ht="20" customHeight="1" spans="1:5">
      <c r="A411" s="5">
        <v>408</v>
      </c>
      <c r="B411" s="5" t="s">
        <v>7</v>
      </c>
      <c r="C411" s="5" t="str">
        <f>"王菊燕"</f>
        <v>王菊燕</v>
      </c>
      <c r="D411" s="5" t="s">
        <v>296</v>
      </c>
      <c r="E411" s="5"/>
    </row>
    <row r="412" ht="20" customHeight="1" spans="1:5">
      <c r="A412" s="5">
        <v>409</v>
      </c>
      <c r="B412" s="5" t="s">
        <v>7</v>
      </c>
      <c r="C412" s="5" t="str">
        <f>"高芳"</f>
        <v>高芳</v>
      </c>
      <c r="D412" s="5" t="s">
        <v>405</v>
      </c>
      <c r="E412" s="5"/>
    </row>
    <row r="413" ht="20" customHeight="1" spans="1:5">
      <c r="A413" s="5">
        <v>410</v>
      </c>
      <c r="B413" s="5" t="s">
        <v>7</v>
      </c>
      <c r="C413" s="5" t="str">
        <f>"丁苗苗"</f>
        <v>丁苗苗</v>
      </c>
      <c r="D413" s="5" t="s">
        <v>406</v>
      </c>
      <c r="E413" s="5"/>
    </row>
    <row r="414" ht="20" customHeight="1" spans="1:5">
      <c r="A414" s="5">
        <v>411</v>
      </c>
      <c r="B414" s="5" t="s">
        <v>7</v>
      </c>
      <c r="C414" s="5" t="str">
        <f>"梁晓丹"</f>
        <v>梁晓丹</v>
      </c>
      <c r="D414" s="5" t="s">
        <v>407</v>
      </c>
      <c r="E414" s="5"/>
    </row>
    <row r="415" ht="20" customHeight="1" spans="1:5">
      <c r="A415" s="5">
        <v>412</v>
      </c>
      <c r="B415" s="5" t="s">
        <v>7</v>
      </c>
      <c r="C415" s="5" t="str">
        <f>"王桂芬"</f>
        <v>王桂芬</v>
      </c>
      <c r="D415" s="5" t="s">
        <v>408</v>
      </c>
      <c r="E415" s="5"/>
    </row>
    <row r="416" ht="20" customHeight="1" spans="1:5">
      <c r="A416" s="5">
        <v>413</v>
      </c>
      <c r="B416" s="5" t="s">
        <v>7</v>
      </c>
      <c r="C416" s="5" t="str">
        <f>"李妃"</f>
        <v>李妃</v>
      </c>
      <c r="D416" s="5" t="s">
        <v>409</v>
      </c>
      <c r="E416" s="5"/>
    </row>
    <row r="417" ht="20" customHeight="1" spans="1:5">
      <c r="A417" s="5">
        <v>414</v>
      </c>
      <c r="B417" s="5" t="s">
        <v>7</v>
      </c>
      <c r="C417" s="5" t="str">
        <f>"陈冉"</f>
        <v>陈冉</v>
      </c>
      <c r="D417" s="5" t="s">
        <v>214</v>
      </c>
      <c r="E417" s="5"/>
    </row>
    <row r="418" ht="20" customHeight="1" spans="1:5">
      <c r="A418" s="5">
        <v>415</v>
      </c>
      <c r="B418" s="5" t="s">
        <v>7</v>
      </c>
      <c r="C418" s="5" t="str">
        <f>"曾小叶"</f>
        <v>曾小叶</v>
      </c>
      <c r="D418" s="5" t="s">
        <v>410</v>
      </c>
      <c r="E418" s="5"/>
    </row>
    <row r="419" ht="20" customHeight="1" spans="1:5">
      <c r="A419" s="5">
        <v>416</v>
      </c>
      <c r="B419" s="5" t="s">
        <v>7</v>
      </c>
      <c r="C419" s="5" t="str">
        <f>"陈博"</f>
        <v>陈博</v>
      </c>
      <c r="D419" s="5" t="s">
        <v>411</v>
      </c>
      <c r="E419" s="5"/>
    </row>
    <row r="420" ht="20" customHeight="1" spans="1:5">
      <c r="A420" s="5">
        <v>417</v>
      </c>
      <c r="B420" s="5" t="s">
        <v>7</v>
      </c>
      <c r="C420" s="5" t="str">
        <f>"王金月"</f>
        <v>王金月</v>
      </c>
      <c r="D420" s="5" t="s">
        <v>412</v>
      </c>
      <c r="E420" s="5"/>
    </row>
    <row r="421" ht="20" customHeight="1" spans="1:5">
      <c r="A421" s="5">
        <v>418</v>
      </c>
      <c r="B421" s="5" t="s">
        <v>7</v>
      </c>
      <c r="C421" s="5" t="str">
        <f>"韦少敏"</f>
        <v>韦少敏</v>
      </c>
      <c r="D421" s="5" t="s">
        <v>199</v>
      </c>
      <c r="E421" s="5"/>
    </row>
    <row r="422" ht="20" customHeight="1" spans="1:5">
      <c r="A422" s="5">
        <v>419</v>
      </c>
      <c r="B422" s="5" t="s">
        <v>7</v>
      </c>
      <c r="C422" s="5" t="str">
        <f>"蒙晓青"</f>
        <v>蒙晓青</v>
      </c>
      <c r="D422" s="5" t="s">
        <v>413</v>
      </c>
      <c r="E422" s="5"/>
    </row>
    <row r="423" ht="20" customHeight="1" spans="1:5">
      <c r="A423" s="5">
        <v>420</v>
      </c>
      <c r="B423" s="5" t="s">
        <v>7</v>
      </c>
      <c r="C423" s="5" t="str">
        <f>"洪连"</f>
        <v>洪连</v>
      </c>
      <c r="D423" s="5" t="s">
        <v>414</v>
      </c>
      <c r="E423" s="5"/>
    </row>
    <row r="424" ht="20" customHeight="1" spans="1:5">
      <c r="A424" s="5">
        <v>421</v>
      </c>
      <c r="B424" s="5" t="s">
        <v>7</v>
      </c>
      <c r="C424" s="5" t="str">
        <f>"何艳南"</f>
        <v>何艳南</v>
      </c>
      <c r="D424" s="5" t="s">
        <v>415</v>
      </c>
      <c r="E424" s="5"/>
    </row>
    <row r="425" ht="20" customHeight="1" spans="1:5">
      <c r="A425" s="5">
        <v>422</v>
      </c>
      <c r="B425" s="5" t="s">
        <v>7</v>
      </c>
      <c r="C425" s="5" t="str">
        <f>"王梦芬"</f>
        <v>王梦芬</v>
      </c>
      <c r="D425" s="5" t="s">
        <v>416</v>
      </c>
      <c r="E425" s="5"/>
    </row>
    <row r="426" ht="20" customHeight="1" spans="1:5">
      <c r="A426" s="5">
        <v>423</v>
      </c>
      <c r="B426" s="5" t="s">
        <v>7</v>
      </c>
      <c r="C426" s="5" t="str">
        <f>"王翔"</f>
        <v>王翔</v>
      </c>
      <c r="D426" s="5" t="s">
        <v>417</v>
      </c>
      <c r="E426" s="5"/>
    </row>
    <row r="427" ht="20" customHeight="1" spans="1:5">
      <c r="A427" s="5">
        <v>424</v>
      </c>
      <c r="B427" s="5" t="s">
        <v>7</v>
      </c>
      <c r="C427" s="5" t="str">
        <f>"符瑞川"</f>
        <v>符瑞川</v>
      </c>
      <c r="D427" s="5" t="s">
        <v>418</v>
      </c>
      <c r="E427" s="5"/>
    </row>
    <row r="428" ht="20" customHeight="1" spans="1:5">
      <c r="A428" s="5">
        <v>425</v>
      </c>
      <c r="B428" s="5" t="s">
        <v>7</v>
      </c>
      <c r="C428" s="5" t="str">
        <f>"羊金瑶"</f>
        <v>羊金瑶</v>
      </c>
      <c r="D428" s="5" t="s">
        <v>419</v>
      </c>
      <c r="E428" s="5"/>
    </row>
    <row r="429" ht="20" customHeight="1" spans="1:5">
      <c r="A429" s="5">
        <v>426</v>
      </c>
      <c r="B429" s="5" t="s">
        <v>7</v>
      </c>
      <c r="C429" s="5" t="str">
        <f>"黄雄"</f>
        <v>黄雄</v>
      </c>
      <c r="D429" s="5" t="s">
        <v>420</v>
      </c>
      <c r="E429" s="5"/>
    </row>
    <row r="430" ht="20" customHeight="1" spans="1:5">
      <c r="A430" s="5">
        <v>427</v>
      </c>
      <c r="B430" s="5" t="s">
        <v>7</v>
      </c>
      <c r="C430" s="5" t="str">
        <f>"吴清涛"</f>
        <v>吴清涛</v>
      </c>
      <c r="D430" s="5" t="s">
        <v>421</v>
      </c>
      <c r="E430" s="5"/>
    </row>
    <row r="431" ht="20" customHeight="1" spans="1:5">
      <c r="A431" s="5">
        <v>428</v>
      </c>
      <c r="B431" s="5" t="s">
        <v>7</v>
      </c>
      <c r="C431" s="5" t="str">
        <f>"张晓萍"</f>
        <v>张晓萍</v>
      </c>
      <c r="D431" s="5" t="s">
        <v>422</v>
      </c>
      <c r="E431" s="5"/>
    </row>
    <row r="432" ht="20" customHeight="1" spans="1:5">
      <c r="A432" s="5">
        <v>429</v>
      </c>
      <c r="B432" s="5" t="s">
        <v>7</v>
      </c>
      <c r="C432" s="5" t="str">
        <f>"林德志"</f>
        <v>林德志</v>
      </c>
      <c r="D432" s="5" t="s">
        <v>423</v>
      </c>
      <c r="E432" s="5"/>
    </row>
    <row r="433" ht="20" customHeight="1" spans="1:5">
      <c r="A433" s="5">
        <v>430</v>
      </c>
      <c r="B433" s="5" t="s">
        <v>7</v>
      </c>
      <c r="C433" s="5" t="str">
        <f>"吴文丹"</f>
        <v>吴文丹</v>
      </c>
      <c r="D433" s="5" t="s">
        <v>424</v>
      </c>
      <c r="E433" s="5"/>
    </row>
    <row r="434" ht="20" customHeight="1" spans="1:5">
      <c r="A434" s="5">
        <v>431</v>
      </c>
      <c r="B434" s="5" t="s">
        <v>7</v>
      </c>
      <c r="C434" s="5" t="str">
        <f>"吴爽"</f>
        <v>吴爽</v>
      </c>
      <c r="D434" s="5" t="s">
        <v>425</v>
      </c>
      <c r="E434" s="5"/>
    </row>
    <row r="435" ht="20" customHeight="1" spans="1:5">
      <c r="A435" s="5">
        <v>432</v>
      </c>
      <c r="B435" s="5" t="s">
        <v>7</v>
      </c>
      <c r="C435" s="5" t="str">
        <f>"吴兰"</f>
        <v>吴兰</v>
      </c>
      <c r="D435" s="5" t="s">
        <v>209</v>
      </c>
      <c r="E435" s="5"/>
    </row>
    <row r="436" ht="20" customHeight="1" spans="1:5">
      <c r="A436" s="5">
        <v>433</v>
      </c>
      <c r="B436" s="5" t="s">
        <v>7</v>
      </c>
      <c r="C436" s="5" t="str">
        <f>"陈海荣"</f>
        <v>陈海荣</v>
      </c>
      <c r="D436" s="5" t="s">
        <v>426</v>
      </c>
      <c r="E436" s="5"/>
    </row>
    <row r="437" ht="20" customHeight="1" spans="1:5">
      <c r="A437" s="5">
        <v>434</v>
      </c>
      <c r="B437" s="5" t="s">
        <v>7</v>
      </c>
      <c r="C437" s="5" t="str">
        <f>"符忠林"</f>
        <v>符忠林</v>
      </c>
      <c r="D437" s="5" t="s">
        <v>427</v>
      </c>
      <c r="E437" s="5"/>
    </row>
    <row r="438" ht="20" customHeight="1" spans="1:5">
      <c r="A438" s="5">
        <v>435</v>
      </c>
      <c r="B438" s="5" t="s">
        <v>7</v>
      </c>
      <c r="C438" s="5" t="str">
        <f>"唐乙民"</f>
        <v>唐乙民</v>
      </c>
      <c r="D438" s="5" t="s">
        <v>428</v>
      </c>
      <c r="E438" s="5"/>
    </row>
    <row r="439" ht="20" customHeight="1" spans="1:5">
      <c r="A439" s="5">
        <v>436</v>
      </c>
      <c r="B439" s="5" t="s">
        <v>7</v>
      </c>
      <c r="C439" s="5" t="str">
        <f>"梁香"</f>
        <v>梁香</v>
      </c>
      <c r="D439" s="5" t="s">
        <v>429</v>
      </c>
      <c r="E439" s="5"/>
    </row>
    <row r="440" ht="20" customHeight="1" spans="1:5">
      <c r="A440" s="5">
        <v>437</v>
      </c>
      <c r="B440" s="5" t="s">
        <v>7</v>
      </c>
      <c r="C440" s="5" t="str">
        <f>"符昭霞"</f>
        <v>符昭霞</v>
      </c>
      <c r="D440" s="5" t="s">
        <v>430</v>
      </c>
      <c r="E440" s="5"/>
    </row>
    <row r="441" ht="20" customHeight="1" spans="1:5">
      <c r="A441" s="5">
        <v>438</v>
      </c>
      <c r="B441" s="5" t="s">
        <v>7</v>
      </c>
      <c r="C441" s="5" t="str">
        <f>"黎柳妹"</f>
        <v>黎柳妹</v>
      </c>
      <c r="D441" s="5" t="s">
        <v>431</v>
      </c>
      <c r="E441" s="5"/>
    </row>
    <row r="442" ht="20" customHeight="1" spans="1:5">
      <c r="A442" s="5">
        <v>439</v>
      </c>
      <c r="B442" s="5" t="s">
        <v>7</v>
      </c>
      <c r="C442" s="5" t="str">
        <f>"吴晓阳"</f>
        <v>吴晓阳</v>
      </c>
      <c r="D442" s="5" t="s">
        <v>432</v>
      </c>
      <c r="E442" s="5"/>
    </row>
    <row r="443" ht="20" customHeight="1" spans="1:5">
      <c r="A443" s="5">
        <v>440</v>
      </c>
      <c r="B443" s="5" t="s">
        <v>7</v>
      </c>
      <c r="C443" s="5" t="str">
        <f>"曾甜甜"</f>
        <v>曾甜甜</v>
      </c>
      <c r="D443" s="5" t="s">
        <v>433</v>
      </c>
      <c r="E443" s="5"/>
    </row>
    <row r="444" ht="20" customHeight="1" spans="1:5">
      <c r="A444" s="5">
        <v>441</v>
      </c>
      <c r="B444" s="5" t="s">
        <v>7</v>
      </c>
      <c r="C444" s="5" t="str">
        <f>"邱明丁"</f>
        <v>邱明丁</v>
      </c>
      <c r="D444" s="5" t="s">
        <v>434</v>
      </c>
      <c r="E444" s="5"/>
    </row>
    <row r="445" ht="20" customHeight="1" spans="1:5">
      <c r="A445" s="5">
        <v>442</v>
      </c>
      <c r="B445" s="5" t="s">
        <v>7</v>
      </c>
      <c r="C445" s="5" t="str">
        <f>"陈海燕"</f>
        <v>陈海燕</v>
      </c>
      <c r="D445" s="5" t="s">
        <v>435</v>
      </c>
      <c r="E445" s="5"/>
    </row>
    <row r="446" ht="20" customHeight="1" spans="1:5">
      <c r="A446" s="5">
        <v>443</v>
      </c>
      <c r="B446" s="5" t="s">
        <v>7</v>
      </c>
      <c r="C446" s="5" t="str">
        <f>"陈贻亮"</f>
        <v>陈贻亮</v>
      </c>
      <c r="D446" s="5" t="s">
        <v>436</v>
      </c>
      <c r="E446" s="5"/>
    </row>
    <row r="447" ht="20" customHeight="1" spans="1:5">
      <c r="A447" s="5">
        <v>444</v>
      </c>
      <c r="B447" s="5" t="s">
        <v>7</v>
      </c>
      <c r="C447" s="5" t="str">
        <f>"符慧妹"</f>
        <v>符慧妹</v>
      </c>
      <c r="D447" s="5" t="s">
        <v>437</v>
      </c>
      <c r="E447" s="5"/>
    </row>
    <row r="448" ht="20" customHeight="1" spans="1:5">
      <c r="A448" s="5">
        <v>445</v>
      </c>
      <c r="B448" s="5" t="s">
        <v>7</v>
      </c>
      <c r="C448" s="5" t="str">
        <f>"林锦"</f>
        <v>林锦</v>
      </c>
      <c r="D448" s="5" t="s">
        <v>438</v>
      </c>
      <c r="E448" s="5"/>
    </row>
    <row r="449" ht="20" customHeight="1" spans="1:5">
      <c r="A449" s="5">
        <v>446</v>
      </c>
      <c r="B449" s="5" t="s">
        <v>7</v>
      </c>
      <c r="C449" s="5" t="str">
        <f>"洪婕"</f>
        <v>洪婕</v>
      </c>
      <c r="D449" s="5" t="s">
        <v>439</v>
      </c>
      <c r="E449" s="5"/>
    </row>
    <row r="450" ht="20" customHeight="1" spans="1:5">
      <c r="A450" s="5">
        <v>447</v>
      </c>
      <c r="B450" s="5" t="s">
        <v>7</v>
      </c>
      <c r="C450" s="5" t="str">
        <f>"严琳琳"</f>
        <v>严琳琳</v>
      </c>
      <c r="D450" s="5" t="s">
        <v>440</v>
      </c>
      <c r="E450" s="5"/>
    </row>
    <row r="451" ht="20" customHeight="1" spans="1:5">
      <c r="A451" s="5">
        <v>448</v>
      </c>
      <c r="B451" s="5" t="s">
        <v>7</v>
      </c>
      <c r="C451" s="5" t="str">
        <f>"吴慧"</f>
        <v>吴慧</v>
      </c>
      <c r="D451" s="5" t="s">
        <v>441</v>
      </c>
      <c r="E451" s="5"/>
    </row>
    <row r="452" ht="20" customHeight="1" spans="1:5">
      <c r="A452" s="5">
        <v>449</v>
      </c>
      <c r="B452" s="5" t="s">
        <v>7</v>
      </c>
      <c r="C452" s="5" t="str">
        <f>"容丽莹"</f>
        <v>容丽莹</v>
      </c>
      <c r="D452" s="5" t="s">
        <v>442</v>
      </c>
      <c r="E452" s="5"/>
    </row>
    <row r="453" ht="20" customHeight="1" spans="1:5">
      <c r="A453" s="5">
        <v>450</v>
      </c>
      <c r="B453" s="5" t="s">
        <v>7</v>
      </c>
      <c r="C453" s="5" t="str">
        <f>"欧冰梅"</f>
        <v>欧冰梅</v>
      </c>
      <c r="D453" s="5" t="s">
        <v>443</v>
      </c>
      <c r="E453" s="5"/>
    </row>
    <row r="454" ht="20" customHeight="1" spans="1:5">
      <c r="A454" s="5">
        <v>451</v>
      </c>
      <c r="B454" s="5" t="s">
        <v>7</v>
      </c>
      <c r="C454" s="5" t="str">
        <f>"吴祖娴"</f>
        <v>吴祖娴</v>
      </c>
      <c r="D454" s="5" t="s">
        <v>444</v>
      </c>
      <c r="E454" s="5"/>
    </row>
    <row r="455" ht="20" customHeight="1" spans="1:5">
      <c r="A455" s="5">
        <v>452</v>
      </c>
      <c r="B455" s="5" t="s">
        <v>7</v>
      </c>
      <c r="C455" s="5" t="str">
        <f>"吉才娆"</f>
        <v>吉才娆</v>
      </c>
      <c r="D455" s="5" t="s">
        <v>445</v>
      </c>
      <c r="E455" s="5"/>
    </row>
    <row r="456" ht="20" customHeight="1" spans="1:5">
      <c r="A456" s="5">
        <v>453</v>
      </c>
      <c r="B456" s="5" t="s">
        <v>7</v>
      </c>
      <c r="C456" s="5" t="str">
        <f>"陈孟婷"</f>
        <v>陈孟婷</v>
      </c>
      <c r="D456" s="5" t="s">
        <v>446</v>
      </c>
      <c r="E456" s="5"/>
    </row>
    <row r="457" ht="20" customHeight="1" spans="1:5">
      <c r="A457" s="5">
        <v>454</v>
      </c>
      <c r="B457" s="5" t="s">
        <v>7</v>
      </c>
      <c r="C457" s="5" t="str">
        <f>"肖蓝蓝"</f>
        <v>肖蓝蓝</v>
      </c>
      <c r="D457" s="5" t="s">
        <v>447</v>
      </c>
      <c r="E457" s="5"/>
    </row>
    <row r="458" ht="20" customHeight="1" spans="1:5">
      <c r="A458" s="5">
        <v>455</v>
      </c>
      <c r="B458" s="5" t="s">
        <v>7</v>
      </c>
      <c r="C458" s="5" t="str">
        <f>"张大宽"</f>
        <v>张大宽</v>
      </c>
      <c r="D458" s="5" t="s">
        <v>448</v>
      </c>
      <c r="E458" s="5"/>
    </row>
    <row r="459" ht="20" customHeight="1" spans="1:5">
      <c r="A459" s="5">
        <v>456</v>
      </c>
      <c r="B459" s="5" t="s">
        <v>7</v>
      </c>
      <c r="C459" s="5" t="str">
        <f>"王槐微"</f>
        <v>王槐微</v>
      </c>
      <c r="D459" s="5" t="s">
        <v>183</v>
      </c>
      <c r="E459" s="5"/>
    </row>
    <row r="460" ht="20" customHeight="1" spans="1:5">
      <c r="A460" s="5">
        <v>457</v>
      </c>
      <c r="B460" s="5" t="s">
        <v>7</v>
      </c>
      <c r="C460" s="5" t="str">
        <f>"吴有萃"</f>
        <v>吴有萃</v>
      </c>
      <c r="D460" s="5" t="s">
        <v>449</v>
      </c>
      <c r="E460" s="5"/>
    </row>
    <row r="461" ht="20" customHeight="1" spans="1:5">
      <c r="A461" s="5">
        <v>458</v>
      </c>
      <c r="B461" s="5" t="s">
        <v>7</v>
      </c>
      <c r="C461" s="5" t="str">
        <f>"洪慧敏"</f>
        <v>洪慧敏</v>
      </c>
      <c r="D461" s="5" t="s">
        <v>450</v>
      </c>
      <c r="E461" s="5"/>
    </row>
    <row r="462" ht="20" customHeight="1" spans="1:5">
      <c r="A462" s="5">
        <v>459</v>
      </c>
      <c r="B462" s="5" t="s">
        <v>7</v>
      </c>
      <c r="C462" s="5" t="str">
        <f>"吴亚珊"</f>
        <v>吴亚珊</v>
      </c>
      <c r="D462" s="5" t="s">
        <v>451</v>
      </c>
      <c r="E462" s="5"/>
    </row>
    <row r="463" ht="20" customHeight="1" spans="1:5">
      <c r="A463" s="5">
        <v>460</v>
      </c>
      <c r="B463" s="5" t="s">
        <v>7</v>
      </c>
      <c r="C463" s="5" t="str">
        <f>"王萍萍"</f>
        <v>王萍萍</v>
      </c>
      <c r="D463" s="5" t="s">
        <v>452</v>
      </c>
      <c r="E463" s="5"/>
    </row>
    <row r="464" ht="20" customHeight="1" spans="1:5">
      <c r="A464" s="5">
        <v>461</v>
      </c>
      <c r="B464" s="5" t="s">
        <v>7</v>
      </c>
      <c r="C464" s="5" t="str">
        <f>"张小思"</f>
        <v>张小思</v>
      </c>
      <c r="D464" s="5" t="s">
        <v>453</v>
      </c>
      <c r="E464" s="5"/>
    </row>
    <row r="465" ht="20" customHeight="1" spans="1:5">
      <c r="A465" s="5">
        <v>462</v>
      </c>
      <c r="B465" s="5" t="s">
        <v>7</v>
      </c>
      <c r="C465" s="5" t="str">
        <f>"高东婷"</f>
        <v>高东婷</v>
      </c>
      <c r="D465" s="5" t="s">
        <v>454</v>
      </c>
      <c r="E465" s="5"/>
    </row>
    <row r="466" ht="20" customHeight="1" spans="1:5">
      <c r="A466" s="5">
        <v>463</v>
      </c>
      <c r="B466" s="5" t="s">
        <v>7</v>
      </c>
      <c r="C466" s="5" t="str">
        <f>"何晶晶"</f>
        <v>何晶晶</v>
      </c>
      <c r="D466" s="5" t="s">
        <v>455</v>
      </c>
      <c r="E466" s="5"/>
    </row>
    <row r="467" ht="20" customHeight="1" spans="1:5">
      <c r="A467" s="5">
        <v>464</v>
      </c>
      <c r="B467" s="5" t="s">
        <v>7</v>
      </c>
      <c r="C467" s="5" t="str">
        <f>"杨莹莹"</f>
        <v>杨莹莹</v>
      </c>
      <c r="D467" s="5" t="s">
        <v>286</v>
      </c>
      <c r="E467" s="5"/>
    </row>
    <row r="468" ht="20" customHeight="1" spans="1:5">
      <c r="A468" s="5">
        <v>465</v>
      </c>
      <c r="B468" s="5" t="s">
        <v>7</v>
      </c>
      <c r="C468" s="5" t="str">
        <f>"林佳敏"</f>
        <v>林佳敏</v>
      </c>
      <c r="D468" s="5" t="s">
        <v>456</v>
      </c>
      <c r="E468" s="5"/>
    </row>
    <row r="469" ht="20" customHeight="1" spans="1:5">
      <c r="A469" s="5">
        <v>466</v>
      </c>
      <c r="B469" s="5" t="s">
        <v>7</v>
      </c>
      <c r="C469" s="5" t="str">
        <f>"崔怡"</f>
        <v>崔怡</v>
      </c>
      <c r="D469" s="5" t="s">
        <v>457</v>
      </c>
      <c r="E469" s="5"/>
    </row>
    <row r="470" ht="20" customHeight="1" spans="1:5">
      <c r="A470" s="5">
        <v>467</v>
      </c>
      <c r="B470" s="5" t="s">
        <v>7</v>
      </c>
      <c r="C470" s="5" t="str">
        <f>"韩金雯"</f>
        <v>韩金雯</v>
      </c>
      <c r="D470" s="5" t="s">
        <v>458</v>
      </c>
      <c r="E470" s="5"/>
    </row>
    <row r="471" ht="20" customHeight="1" spans="1:5">
      <c r="A471" s="5">
        <v>468</v>
      </c>
      <c r="B471" s="5" t="s">
        <v>7</v>
      </c>
      <c r="C471" s="5" t="str">
        <f>"周美珍"</f>
        <v>周美珍</v>
      </c>
      <c r="D471" s="5" t="s">
        <v>459</v>
      </c>
      <c r="E471" s="5"/>
    </row>
    <row r="472" ht="20" customHeight="1" spans="1:5">
      <c r="A472" s="5">
        <v>469</v>
      </c>
      <c r="B472" s="5" t="s">
        <v>7</v>
      </c>
      <c r="C472" s="5" t="str">
        <f>"王文娜"</f>
        <v>王文娜</v>
      </c>
      <c r="D472" s="5" t="s">
        <v>460</v>
      </c>
      <c r="E472" s="5"/>
    </row>
    <row r="473" ht="20" customHeight="1" spans="1:5">
      <c r="A473" s="5">
        <v>470</v>
      </c>
      <c r="B473" s="5" t="s">
        <v>7</v>
      </c>
      <c r="C473" s="5" t="str">
        <f>"陈仙蕊"</f>
        <v>陈仙蕊</v>
      </c>
      <c r="D473" s="5" t="s">
        <v>461</v>
      </c>
      <c r="E473" s="5"/>
    </row>
    <row r="474" ht="20" customHeight="1" spans="1:5">
      <c r="A474" s="5">
        <v>471</v>
      </c>
      <c r="B474" s="5" t="s">
        <v>7</v>
      </c>
      <c r="C474" s="5" t="str">
        <f>"周用丰"</f>
        <v>周用丰</v>
      </c>
      <c r="D474" s="5" t="s">
        <v>462</v>
      </c>
      <c r="E474" s="5"/>
    </row>
    <row r="475" ht="20" customHeight="1" spans="1:5">
      <c r="A475" s="5">
        <v>472</v>
      </c>
      <c r="B475" s="5" t="s">
        <v>7</v>
      </c>
      <c r="C475" s="5" t="str">
        <f>"王菲"</f>
        <v>王菲</v>
      </c>
      <c r="D475" s="5" t="s">
        <v>463</v>
      </c>
      <c r="E475" s="5"/>
    </row>
    <row r="476" ht="20" customHeight="1" spans="1:5">
      <c r="A476" s="5">
        <v>473</v>
      </c>
      <c r="B476" s="5" t="s">
        <v>7</v>
      </c>
      <c r="C476" s="5" t="str">
        <f>"谢赛灵"</f>
        <v>谢赛灵</v>
      </c>
      <c r="D476" s="5" t="s">
        <v>464</v>
      </c>
      <c r="E476" s="5"/>
    </row>
    <row r="477" ht="20" customHeight="1" spans="1:5">
      <c r="A477" s="5">
        <v>474</v>
      </c>
      <c r="B477" s="5" t="s">
        <v>7</v>
      </c>
      <c r="C477" s="5" t="str">
        <f>"王小芳"</f>
        <v>王小芳</v>
      </c>
      <c r="D477" s="5" t="s">
        <v>465</v>
      </c>
      <c r="E477" s="5"/>
    </row>
    <row r="478" ht="20" customHeight="1" spans="1:5">
      <c r="A478" s="5">
        <v>475</v>
      </c>
      <c r="B478" s="5" t="s">
        <v>7</v>
      </c>
      <c r="C478" s="5" t="str">
        <f>"韦晖"</f>
        <v>韦晖</v>
      </c>
      <c r="D478" s="5" t="s">
        <v>466</v>
      </c>
      <c r="E478" s="5"/>
    </row>
    <row r="479" ht="20" customHeight="1" spans="1:5">
      <c r="A479" s="5">
        <v>476</v>
      </c>
      <c r="B479" s="5" t="s">
        <v>7</v>
      </c>
      <c r="C479" s="5" t="str">
        <f>"梁雨菲"</f>
        <v>梁雨菲</v>
      </c>
      <c r="D479" s="5" t="s">
        <v>467</v>
      </c>
      <c r="E479" s="5"/>
    </row>
    <row r="480" ht="20" customHeight="1" spans="1:5">
      <c r="A480" s="5">
        <v>477</v>
      </c>
      <c r="B480" s="5" t="s">
        <v>7</v>
      </c>
      <c r="C480" s="5" t="str">
        <f>"肖洁"</f>
        <v>肖洁</v>
      </c>
      <c r="D480" s="5" t="s">
        <v>468</v>
      </c>
      <c r="E480" s="5"/>
    </row>
    <row r="481" ht="20" customHeight="1" spans="1:5">
      <c r="A481" s="5">
        <v>478</v>
      </c>
      <c r="B481" s="5" t="s">
        <v>7</v>
      </c>
      <c r="C481" s="5" t="str">
        <f>"吉才微"</f>
        <v>吉才微</v>
      </c>
      <c r="D481" s="5" t="s">
        <v>469</v>
      </c>
      <c r="E481" s="5"/>
    </row>
    <row r="482" ht="20" customHeight="1" spans="1:5">
      <c r="A482" s="5">
        <v>479</v>
      </c>
      <c r="B482" s="5" t="s">
        <v>7</v>
      </c>
      <c r="C482" s="5" t="str">
        <f>"吴晓茹"</f>
        <v>吴晓茹</v>
      </c>
      <c r="D482" s="5" t="s">
        <v>470</v>
      </c>
      <c r="E482" s="5"/>
    </row>
    <row r="483" ht="20" customHeight="1" spans="1:5">
      <c r="A483" s="5">
        <v>480</v>
      </c>
      <c r="B483" s="5" t="s">
        <v>7</v>
      </c>
      <c r="C483" s="5" t="str">
        <f>"陈梦妮"</f>
        <v>陈梦妮</v>
      </c>
      <c r="D483" s="5" t="s">
        <v>471</v>
      </c>
      <c r="E483" s="5"/>
    </row>
    <row r="484" ht="20" customHeight="1" spans="1:5">
      <c r="A484" s="5">
        <v>481</v>
      </c>
      <c r="B484" s="5" t="s">
        <v>7</v>
      </c>
      <c r="C484" s="5" t="str">
        <f>"杜日"</f>
        <v>杜日</v>
      </c>
      <c r="D484" s="5" t="s">
        <v>472</v>
      </c>
      <c r="E484" s="5"/>
    </row>
    <row r="485" ht="20" customHeight="1" spans="1:5">
      <c r="A485" s="5">
        <v>482</v>
      </c>
      <c r="B485" s="5" t="s">
        <v>7</v>
      </c>
      <c r="C485" s="5" t="str">
        <f>"王小慧"</f>
        <v>王小慧</v>
      </c>
      <c r="D485" s="5" t="s">
        <v>473</v>
      </c>
      <c r="E485" s="5"/>
    </row>
    <row r="486" ht="20" customHeight="1" spans="1:5">
      <c r="A486" s="5">
        <v>483</v>
      </c>
      <c r="B486" s="5" t="s">
        <v>7</v>
      </c>
      <c r="C486" s="5" t="str">
        <f>"陈新丽"</f>
        <v>陈新丽</v>
      </c>
      <c r="D486" s="5" t="s">
        <v>129</v>
      </c>
      <c r="E486" s="5"/>
    </row>
    <row r="487" ht="20" customHeight="1" spans="1:5">
      <c r="A487" s="5">
        <v>484</v>
      </c>
      <c r="B487" s="5" t="s">
        <v>7</v>
      </c>
      <c r="C487" s="5" t="str">
        <f>"苏燕新"</f>
        <v>苏燕新</v>
      </c>
      <c r="D487" s="5" t="s">
        <v>474</v>
      </c>
      <c r="E487" s="5"/>
    </row>
    <row r="488" ht="20" customHeight="1" spans="1:5">
      <c r="A488" s="5">
        <v>485</v>
      </c>
      <c r="B488" s="5" t="s">
        <v>7</v>
      </c>
      <c r="C488" s="5" t="str">
        <f>"李显玫"</f>
        <v>李显玫</v>
      </c>
      <c r="D488" s="5" t="s">
        <v>475</v>
      </c>
      <c r="E488" s="5"/>
    </row>
    <row r="489" ht="20" customHeight="1" spans="1:5">
      <c r="A489" s="5">
        <v>486</v>
      </c>
      <c r="B489" s="5" t="s">
        <v>7</v>
      </c>
      <c r="C489" s="5" t="str">
        <f>"邱俊煌"</f>
        <v>邱俊煌</v>
      </c>
      <c r="D489" s="5" t="s">
        <v>476</v>
      </c>
      <c r="E489" s="5"/>
    </row>
    <row r="490" ht="20" customHeight="1" spans="1:5">
      <c r="A490" s="5">
        <v>487</v>
      </c>
      <c r="B490" s="5" t="s">
        <v>7</v>
      </c>
      <c r="C490" s="5" t="str">
        <f>"郑馨鸯"</f>
        <v>郑馨鸯</v>
      </c>
      <c r="D490" s="5" t="s">
        <v>477</v>
      </c>
      <c r="E490" s="5"/>
    </row>
    <row r="491" ht="20" customHeight="1" spans="1:5">
      <c r="A491" s="5">
        <v>488</v>
      </c>
      <c r="B491" s="5" t="s">
        <v>7</v>
      </c>
      <c r="C491" s="5" t="str">
        <f>"邢增桥"</f>
        <v>邢增桥</v>
      </c>
      <c r="D491" s="5" t="s">
        <v>478</v>
      </c>
      <c r="E491" s="5"/>
    </row>
    <row r="492" ht="20" customHeight="1" spans="1:5">
      <c r="A492" s="5">
        <v>489</v>
      </c>
      <c r="B492" s="5" t="s">
        <v>7</v>
      </c>
      <c r="C492" s="5" t="str">
        <f>"张天欢"</f>
        <v>张天欢</v>
      </c>
      <c r="D492" s="5" t="s">
        <v>479</v>
      </c>
      <c r="E492" s="5"/>
    </row>
    <row r="493" ht="20" customHeight="1" spans="1:5">
      <c r="A493" s="5">
        <v>490</v>
      </c>
      <c r="B493" s="5" t="s">
        <v>7</v>
      </c>
      <c r="C493" s="5" t="str">
        <f>"吴桢"</f>
        <v>吴桢</v>
      </c>
      <c r="D493" s="5" t="s">
        <v>480</v>
      </c>
      <c r="E493" s="5"/>
    </row>
    <row r="494" ht="20" customHeight="1" spans="1:5">
      <c r="A494" s="5">
        <v>491</v>
      </c>
      <c r="B494" s="5" t="s">
        <v>7</v>
      </c>
      <c r="C494" s="5" t="str">
        <f>"简秋香"</f>
        <v>简秋香</v>
      </c>
      <c r="D494" s="5" t="s">
        <v>481</v>
      </c>
      <c r="E494" s="5"/>
    </row>
    <row r="495" ht="20" customHeight="1" spans="1:5">
      <c r="A495" s="5">
        <v>492</v>
      </c>
      <c r="B495" s="5" t="s">
        <v>7</v>
      </c>
      <c r="C495" s="5" t="str">
        <f>"马井燕"</f>
        <v>马井燕</v>
      </c>
      <c r="D495" s="5" t="s">
        <v>482</v>
      </c>
      <c r="E495" s="5"/>
    </row>
    <row r="496" ht="20" customHeight="1" spans="1:5">
      <c r="A496" s="5">
        <v>493</v>
      </c>
      <c r="B496" s="5" t="s">
        <v>7</v>
      </c>
      <c r="C496" s="5" t="str">
        <f>"潘恩晴"</f>
        <v>潘恩晴</v>
      </c>
      <c r="D496" s="5" t="s">
        <v>483</v>
      </c>
      <c r="E496" s="5"/>
    </row>
    <row r="497" ht="20" customHeight="1" spans="1:5">
      <c r="A497" s="5">
        <v>494</v>
      </c>
      <c r="B497" s="5" t="s">
        <v>7</v>
      </c>
      <c r="C497" s="5" t="str">
        <f>"罗夏紫"</f>
        <v>罗夏紫</v>
      </c>
      <c r="D497" s="5" t="s">
        <v>484</v>
      </c>
      <c r="E497" s="5"/>
    </row>
    <row r="498" ht="20" customHeight="1" spans="1:5">
      <c r="A498" s="5">
        <v>495</v>
      </c>
      <c r="B498" s="5" t="s">
        <v>7</v>
      </c>
      <c r="C498" s="5" t="str">
        <f>"林一春"</f>
        <v>林一春</v>
      </c>
      <c r="D498" s="5" t="s">
        <v>485</v>
      </c>
      <c r="E498" s="5"/>
    </row>
    <row r="499" ht="20" customHeight="1" spans="1:5">
      <c r="A499" s="5">
        <v>496</v>
      </c>
      <c r="B499" s="5" t="s">
        <v>7</v>
      </c>
      <c r="C499" s="5" t="str">
        <f>"陈午禹"</f>
        <v>陈午禹</v>
      </c>
      <c r="D499" s="5" t="s">
        <v>486</v>
      </c>
      <c r="E499" s="5"/>
    </row>
    <row r="500" ht="20" customHeight="1" spans="1:5">
      <c r="A500" s="5">
        <v>497</v>
      </c>
      <c r="B500" s="5" t="s">
        <v>7</v>
      </c>
      <c r="C500" s="5" t="str">
        <f>"黄翠婷"</f>
        <v>黄翠婷</v>
      </c>
      <c r="D500" s="5" t="s">
        <v>487</v>
      </c>
      <c r="E500" s="5"/>
    </row>
    <row r="501" ht="20" customHeight="1" spans="1:5">
      <c r="A501" s="5">
        <v>498</v>
      </c>
      <c r="B501" s="5" t="s">
        <v>7</v>
      </c>
      <c r="C501" s="5" t="str">
        <f>"陈王莹"</f>
        <v>陈王莹</v>
      </c>
      <c r="D501" s="5" t="s">
        <v>488</v>
      </c>
      <c r="E501" s="5"/>
    </row>
    <row r="502" ht="20" customHeight="1" spans="1:5">
      <c r="A502" s="5">
        <v>499</v>
      </c>
      <c r="B502" s="5" t="s">
        <v>7</v>
      </c>
      <c r="C502" s="5" t="str">
        <f>"罗娜"</f>
        <v>罗娜</v>
      </c>
      <c r="D502" s="5" t="s">
        <v>489</v>
      </c>
      <c r="E502" s="5"/>
    </row>
    <row r="503" ht="20" customHeight="1" spans="1:5">
      <c r="A503" s="5">
        <v>500</v>
      </c>
      <c r="B503" s="5" t="s">
        <v>7</v>
      </c>
      <c r="C503" s="5" t="str">
        <f>"钟妹菲"</f>
        <v>钟妹菲</v>
      </c>
      <c r="D503" s="5" t="s">
        <v>490</v>
      </c>
      <c r="E503" s="5"/>
    </row>
    <row r="504" ht="20" customHeight="1" spans="1:5">
      <c r="A504" s="5">
        <v>501</v>
      </c>
      <c r="B504" s="5" t="s">
        <v>7</v>
      </c>
      <c r="C504" s="5" t="str">
        <f>"朱子玉"</f>
        <v>朱子玉</v>
      </c>
      <c r="D504" s="5" t="s">
        <v>491</v>
      </c>
      <c r="E504" s="5"/>
    </row>
    <row r="505" ht="20" customHeight="1" spans="1:5">
      <c r="A505" s="5">
        <v>502</v>
      </c>
      <c r="B505" s="5" t="s">
        <v>7</v>
      </c>
      <c r="C505" s="5" t="str">
        <f>"朱悦"</f>
        <v>朱悦</v>
      </c>
      <c r="D505" s="5" t="s">
        <v>492</v>
      </c>
      <c r="E505" s="5"/>
    </row>
    <row r="506" ht="20" customHeight="1" spans="1:5">
      <c r="A506" s="5">
        <v>503</v>
      </c>
      <c r="B506" s="5" t="s">
        <v>7</v>
      </c>
      <c r="C506" s="5" t="str">
        <f>"曾庆芳"</f>
        <v>曾庆芳</v>
      </c>
      <c r="D506" s="5" t="s">
        <v>493</v>
      </c>
      <c r="E506" s="5"/>
    </row>
    <row r="507" ht="20" customHeight="1" spans="1:5">
      <c r="A507" s="5">
        <v>504</v>
      </c>
      <c r="B507" s="5" t="s">
        <v>7</v>
      </c>
      <c r="C507" s="5" t="str">
        <f>"程静怡"</f>
        <v>程静怡</v>
      </c>
      <c r="D507" s="5" t="s">
        <v>494</v>
      </c>
      <c r="E507" s="5"/>
    </row>
    <row r="508" ht="20" customHeight="1" spans="1:5">
      <c r="A508" s="5">
        <v>505</v>
      </c>
      <c r="B508" s="5" t="s">
        <v>7</v>
      </c>
      <c r="C508" s="5" t="str">
        <f>"陈美妃"</f>
        <v>陈美妃</v>
      </c>
      <c r="D508" s="5" t="s">
        <v>495</v>
      </c>
      <c r="E508" s="5"/>
    </row>
    <row r="509" ht="20" customHeight="1" spans="1:5">
      <c r="A509" s="5">
        <v>506</v>
      </c>
      <c r="B509" s="5" t="s">
        <v>7</v>
      </c>
      <c r="C509" s="5" t="str">
        <f>"符仍"</f>
        <v>符仍</v>
      </c>
      <c r="D509" s="5" t="s">
        <v>496</v>
      </c>
      <c r="E509" s="5"/>
    </row>
    <row r="510" ht="20" customHeight="1" spans="1:5">
      <c r="A510" s="5">
        <v>507</v>
      </c>
      <c r="B510" s="5" t="s">
        <v>7</v>
      </c>
      <c r="C510" s="5" t="str">
        <f>"何佳燕"</f>
        <v>何佳燕</v>
      </c>
      <c r="D510" s="5" t="s">
        <v>497</v>
      </c>
      <c r="E510" s="5"/>
    </row>
    <row r="511" ht="20" customHeight="1" spans="1:5">
      <c r="A511" s="5">
        <v>508</v>
      </c>
      <c r="B511" s="5" t="s">
        <v>7</v>
      </c>
      <c r="C511" s="5" t="str">
        <f>"王雪儿"</f>
        <v>王雪儿</v>
      </c>
      <c r="D511" s="5" t="s">
        <v>498</v>
      </c>
      <c r="E511" s="5"/>
    </row>
    <row r="512" ht="20" customHeight="1" spans="1:5">
      <c r="A512" s="5">
        <v>509</v>
      </c>
      <c r="B512" s="5" t="s">
        <v>7</v>
      </c>
      <c r="C512" s="5" t="str">
        <f>"吴小娜"</f>
        <v>吴小娜</v>
      </c>
      <c r="D512" s="5" t="s">
        <v>499</v>
      </c>
      <c r="E512" s="5"/>
    </row>
    <row r="513" ht="20" customHeight="1" spans="1:5">
      <c r="A513" s="5">
        <v>510</v>
      </c>
      <c r="B513" s="5" t="s">
        <v>7</v>
      </c>
      <c r="C513" s="5" t="str">
        <f>"黄丽妃"</f>
        <v>黄丽妃</v>
      </c>
      <c r="D513" s="5" t="s">
        <v>500</v>
      </c>
      <c r="E513" s="5"/>
    </row>
    <row r="514" ht="20" customHeight="1" spans="1:5">
      <c r="A514" s="5">
        <v>511</v>
      </c>
      <c r="B514" s="5" t="s">
        <v>7</v>
      </c>
      <c r="C514" s="5" t="str">
        <f>"曾琪琪"</f>
        <v>曾琪琪</v>
      </c>
      <c r="D514" s="5" t="s">
        <v>501</v>
      </c>
      <c r="E514" s="5"/>
    </row>
    <row r="515" ht="20" customHeight="1" spans="1:5">
      <c r="A515" s="5">
        <v>512</v>
      </c>
      <c r="B515" s="5" t="s">
        <v>7</v>
      </c>
      <c r="C515" s="5" t="str">
        <f>"王浪"</f>
        <v>王浪</v>
      </c>
      <c r="D515" s="5" t="s">
        <v>502</v>
      </c>
      <c r="E515" s="5"/>
    </row>
    <row r="516" ht="20" customHeight="1" spans="1:5">
      <c r="A516" s="5">
        <v>513</v>
      </c>
      <c r="B516" s="5" t="s">
        <v>7</v>
      </c>
      <c r="C516" s="5" t="str">
        <f>"陈悠"</f>
        <v>陈悠</v>
      </c>
      <c r="D516" s="5" t="s">
        <v>503</v>
      </c>
      <c r="E516" s="5"/>
    </row>
    <row r="517" ht="20" customHeight="1" spans="1:5">
      <c r="A517" s="5">
        <v>514</v>
      </c>
      <c r="B517" s="5" t="s">
        <v>7</v>
      </c>
      <c r="C517" s="5" t="str">
        <f>"林曼"</f>
        <v>林曼</v>
      </c>
      <c r="D517" s="5" t="s">
        <v>504</v>
      </c>
      <c r="E517" s="5"/>
    </row>
    <row r="518" ht="20" customHeight="1" spans="1:5">
      <c r="A518" s="5">
        <v>515</v>
      </c>
      <c r="B518" s="5" t="s">
        <v>7</v>
      </c>
      <c r="C518" s="5" t="str">
        <f>"陈泽宁"</f>
        <v>陈泽宁</v>
      </c>
      <c r="D518" s="5" t="s">
        <v>505</v>
      </c>
      <c r="E518" s="5"/>
    </row>
    <row r="519" ht="20" customHeight="1" spans="1:5">
      <c r="A519" s="5">
        <v>516</v>
      </c>
      <c r="B519" s="5" t="s">
        <v>7</v>
      </c>
      <c r="C519" s="5" t="str">
        <f>"邢景惠"</f>
        <v>邢景惠</v>
      </c>
      <c r="D519" s="5" t="s">
        <v>506</v>
      </c>
      <c r="E519" s="5"/>
    </row>
    <row r="520" ht="20" customHeight="1" spans="1:5">
      <c r="A520" s="5">
        <v>517</v>
      </c>
      <c r="B520" s="5" t="s">
        <v>7</v>
      </c>
      <c r="C520" s="5" t="str">
        <f>"龙海霞"</f>
        <v>龙海霞</v>
      </c>
      <c r="D520" s="5" t="s">
        <v>507</v>
      </c>
      <c r="E520" s="5"/>
    </row>
    <row r="521" ht="20" customHeight="1" spans="1:5">
      <c r="A521" s="5">
        <v>518</v>
      </c>
      <c r="B521" s="5" t="s">
        <v>7</v>
      </c>
      <c r="C521" s="5" t="str">
        <f>"曾小卿"</f>
        <v>曾小卿</v>
      </c>
      <c r="D521" s="5" t="s">
        <v>508</v>
      </c>
      <c r="E521" s="5"/>
    </row>
    <row r="522" ht="20" customHeight="1" spans="1:5">
      <c r="A522" s="5">
        <v>519</v>
      </c>
      <c r="B522" s="5" t="s">
        <v>7</v>
      </c>
      <c r="C522" s="5" t="str">
        <f>"陈可桐"</f>
        <v>陈可桐</v>
      </c>
      <c r="D522" s="5" t="s">
        <v>509</v>
      </c>
      <c r="E522" s="5"/>
    </row>
    <row r="523" ht="20" customHeight="1" spans="1:5">
      <c r="A523" s="5">
        <v>520</v>
      </c>
      <c r="B523" s="5" t="s">
        <v>7</v>
      </c>
      <c r="C523" s="5" t="str">
        <f>"高妍妍"</f>
        <v>高妍妍</v>
      </c>
      <c r="D523" s="5" t="s">
        <v>510</v>
      </c>
      <c r="E523" s="5"/>
    </row>
    <row r="524" ht="20" customHeight="1" spans="1:5">
      <c r="A524" s="5">
        <v>521</v>
      </c>
      <c r="B524" s="5" t="s">
        <v>7</v>
      </c>
      <c r="C524" s="5" t="str">
        <f>"黄秋燕"</f>
        <v>黄秋燕</v>
      </c>
      <c r="D524" s="5" t="s">
        <v>511</v>
      </c>
      <c r="E524" s="5"/>
    </row>
    <row r="525" ht="20" customHeight="1" spans="1:5">
      <c r="A525" s="5">
        <v>522</v>
      </c>
      <c r="B525" s="5" t="s">
        <v>7</v>
      </c>
      <c r="C525" s="5" t="str">
        <f>"段婷婷"</f>
        <v>段婷婷</v>
      </c>
      <c r="D525" s="5" t="s">
        <v>512</v>
      </c>
      <c r="E525" s="5"/>
    </row>
    <row r="526" ht="20" customHeight="1" spans="1:5">
      <c r="A526" s="5">
        <v>523</v>
      </c>
      <c r="B526" s="5" t="s">
        <v>7</v>
      </c>
      <c r="C526" s="5" t="str">
        <f>"邓小秋"</f>
        <v>邓小秋</v>
      </c>
      <c r="D526" s="5" t="s">
        <v>513</v>
      </c>
      <c r="E526" s="5"/>
    </row>
    <row r="527" ht="20" customHeight="1" spans="1:5">
      <c r="A527" s="5">
        <v>524</v>
      </c>
      <c r="B527" s="5" t="s">
        <v>7</v>
      </c>
      <c r="C527" s="5" t="str">
        <f>"王溪院"</f>
        <v>王溪院</v>
      </c>
      <c r="D527" s="5" t="s">
        <v>514</v>
      </c>
      <c r="E527" s="5"/>
    </row>
    <row r="528" ht="20" customHeight="1" spans="1:5">
      <c r="A528" s="5">
        <v>525</v>
      </c>
      <c r="B528" s="5" t="s">
        <v>7</v>
      </c>
      <c r="C528" s="5" t="str">
        <f>"洪靖悦"</f>
        <v>洪靖悦</v>
      </c>
      <c r="D528" s="5" t="s">
        <v>515</v>
      </c>
      <c r="E528" s="5"/>
    </row>
    <row r="529" ht="20" customHeight="1" spans="1:5">
      <c r="A529" s="5">
        <v>526</v>
      </c>
      <c r="B529" s="5" t="s">
        <v>7</v>
      </c>
      <c r="C529" s="5" t="str">
        <f>"梁艳丽"</f>
        <v>梁艳丽</v>
      </c>
      <c r="D529" s="5" t="s">
        <v>516</v>
      </c>
      <c r="E529" s="5"/>
    </row>
    <row r="530" ht="20" customHeight="1" spans="1:5">
      <c r="A530" s="5">
        <v>527</v>
      </c>
      <c r="B530" s="5" t="s">
        <v>7</v>
      </c>
      <c r="C530" s="5" t="str">
        <f>"黄月凤"</f>
        <v>黄月凤</v>
      </c>
      <c r="D530" s="5" t="s">
        <v>517</v>
      </c>
      <c r="E530" s="5"/>
    </row>
    <row r="531" ht="20" customHeight="1" spans="1:5">
      <c r="A531" s="5">
        <v>528</v>
      </c>
      <c r="B531" s="5" t="s">
        <v>7</v>
      </c>
      <c r="C531" s="5" t="str">
        <f>"陈廷曦"</f>
        <v>陈廷曦</v>
      </c>
      <c r="D531" s="5" t="s">
        <v>518</v>
      </c>
      <c r="E531" s="5"/>
    </row>
    <row r="532" ht="20" customHeight="1" spans="1:5">
      <c r="A532" s="5">
        <v>529</v>
      </c>
      <c r="B532" s="5" t="s">
        <v>7</v>
      </c>
      <c r="C532" s="5" t="str">
        <f>"林雅"</f>
        <v>林雅</v>
      </c>
      <c r="D532" s="5" t="s">
        <v>519</v>
      </c>
      <c r="E532" s="5"/>
    </row>
    <row r="533" ht="20" customHeight="1" spans="1:5">
      <c r="A533" s="5">
        <v>530</v>
      </c>
      <c r="B533" s="5" t="s">
        <v>7</v>
      </c>
      <c r="C533" s="5" t="str">
        <f>"王婷"</f>
        <v>王婷</v>
      </c>
      <c r="D533" s="5" t="s">
        <v>520</v>
      </c>
      <c r="E533" s="5"/>
    </row>
    <row r="534" ht="20" customHeight="1" spans="1:5">
      <c r="A534" s="5">
        <v>531</v>
      </c>
      <c r="B534" s="5" t="s">
        <v>7</v>
      </c>
      <c r="C534" s="5" t="str">
        <f>"陈海燕"</f>
        <v>陈海燕</v>
      </c>
      <c r="D534" s="5" t="s">
        <v>521</v>
      </c>
      <c r="E534" s="5"/>
    </row>
    <row r="535" ht="20" customHeight="1" spans="1:5">
      <c r="A535" s="5">
        <v>532</v>
      </c>
      <c r="B535" s="5" t="s">
        <v>7</v>
      </c>
      <c r="C535" s="5" t="str">
        <f>"文雅"</f>
        <v>文雅</v>
      </c>
      <c r="D535" s="5" t="s">
        <v>522</v>
      </c>
      <c r="E535" s="5"/>
    </row>
    <row r="536" ht="20" customHeight="1" spans="1:5">
      <c r="A536" s="5">
        <v>533</v>
      </c>
      <c r="B536" s="5" t="s">
        <v>7</v>
      </c>
      <c r="C536" s="5" t="str">
        <f>"符娇"</f>
        <v>符娇</v>
      </c>
      <c r="D536" s="5" t="s">
        <v>523</v>
      </c>
      <c r="E536" s="5"/>
    </row>
    <row r="537" ht="20" customHeight="1" spans="1:5">
      <c r="A537" s="5">
        <v>534</v>
      </c>
      <c r="B537" s="5" t="s">
        <v>7</v>
      </c>
      <c r="C537" s="5" t="str">
        <f>"董天旭"</f>
        <v>董天旭</v>
      </c>
      <c r="D537" s="5" t="s">
        <v>524</v>
      </c>
      <c r="E537" s="5"/>
    </row>
    <row r="538" ht="20" customHeight="1" spans="1:5">
      <c r="A538" s="5">
        <v>535</v>
      </c>
      <c r="B538" s="5" t="s">
        <v>7</v>
      </c>
      <c r="C538" s="5" t="str">
        <f>"吴秋芃"</f>
        <v>吴秋芃</v>
      </c>
      <c r="D538" s="5" t="s">
        <v>108</v>
      </c>
      <c r="E538" s="5"/>
    </row>
    <row r="539" ht="20" customHeight="1" spans="1:5">
      <c r="A539" s="5">
        <v>536</v>
      </c>
      <c r="B539" s="5" t="s">
        <v>7</v>
      </c>
      <c r="C539" s="5" t="str">
        <f>"蒙淑雅"</f>
        <v>蒙淑雅</v>
      </c>
      <c r="D539" s="5" t="s">
        <v>525</v>
      </c>
      <c r="E539" s="5"/>
    </row>
    <row r="540" ht="20" customHeight="1" spans="1:5">
      <c r="A540" s="5">
        <v>537</v>
      </c>
      <c r="B540" s="5" t="s">
        <v>7</v>
      </c>
      <c r="C540" s="5" t="str">
        <f>"周诗佳"</f>
        <v>周诗佳</v>
      </c>
      <c r="D540" s="5" t="s">
        <v>526</v>
      </c>
      <c r="E540" s="5"/>
    </row>
    <row r="541" ht="20" customHeight="1" spans="1:5">
      <c r="A541" s="5">
        <v>538</v>
      </c>
      <c r="B541" s="5" t="s">
        <v>7</v>
      </c>
      <c r="C541" s="5" t="str">
        <f>"王吉点"</f>
        <v>王吉点</v>
      </c>
      <c r="D541" s="5" t="s">
        <v>477</v>
      </c>
      <c r="E541" s="5"/>
    </row>
    <row r="542" ht="20" customHeight="1" spans="1:5">
      <c r="A542" s="5">
        <v>539</v>
      </c>
      <c r="B542" s="5" t="s">
        <v>7</v>
      </c>
      <c r="C542" s="5" t="str">
        <f>"林羽柔"</f>
        <v>林羽柔</v>
      </c>
      <c r="D542" s="5" t="s">
        <v>527</v>
      </c>
      <c r="E542" s="5"/>
    </row>
    <row r="543" ht="20" customHeight="1" spans="1:5">
      <c r="A543" s="5">
        <v>540</v>
      </c>
      <c r="B543" s="5" t="s">
        <v>7</v>
      </c>
      <c r="C543" s="5" t="str">
        <f>"符文香"</f>
        <v>符文香</v>
      </c>
      <c r="D543" s="5" t="s">
        <v>528</v>
      </c>
      <c r="E543" s="5"/>
    </row>
    <row r="544" ht="20" customHeight="1" spans="1:5">
      <c r="A544" s="5">
        <v>541</v>
      </c>
      <c r="B544" s="5" t="s">
        <v>7</v>
      </c>
      <c r="C544" s="5" t="str">
        <f>"李楠"</f>
        <v>李楠</v>
      </c>
      <c r="D544" s="5" t="s">
        <v>529</v>
      </c>
      <c r="E544" s="5"/>
    </row>
    <row r="545" ht="20" customHeight="1" spans="1:5">
      <c r="A545" s="5">
        <v>542</v>
      </c>
      <c r="B545" s="5" t="s">
        <v>7</v>
      </c>
      <c r="C545" s="5" t="str">
        <f>"陈奕颖"</f>
        <v>陈奕颖</v>
      </c>
      <c r="D545" s="5" t="s">
        <v>530</v>
      </c>
      <c r="E545" s="5"/>
    </row>
    <row r="546" ht="20" customHeight="1" spans="1:5">
      <c r="A546" s="5">
        <v>543</v>
      </c>
      <c r="B546" s="5" t="s">
        <v>7</v>
      </c>
      <c r="C546" s="5" t="str">
        <f>"梁小兰"</f>
        <v>梁小兰</v>
      </c>
      <c r="D546" s="5" t="s">
        <v>292</v>
      </c>
      <c r="E546" s="5"/>
    </row>
    <row r="547" ht="20" customHeight="1" spans="1:5">
      <c r="A547" s="5">
        <v>544</v>
      </c>
      <c r="B547" s="5" t="s">
        <v>7</v>
      </c>
      <c r="C547" s="5" t="str">
        <f>"徐莹"</f>
        <v>徐莹</v>
      </c>
      <c r="D547" s="5" t="s">
        <v>531</v>
      </c>
      <c r="E547" s="5"/>
    </row>
    <row r="548" ht="20" customHeight="1" spans="1:5">
      <c r="A548" s="5">
        <v>545</v>
      </c>
      <c r="B548" s="5" t="s">
        <v>7</v>
      </c>
      <c r="C548" s="5" t="str">
        <f>"符雅琪"</f>
        <v>符雅琪</v>
      </c>
      <c r="D548" s="5" t="s">
        <v>532</v>
      </c>
      <c r="E548" s="5"/>
    </row>
    <row r="549" ht="20" customHeight="1" spans="1:5">
      <c r="A549" s="5">
        <v>546</v>
      </c>
      <c r="B549" s="5" t="s">
        <v>7</v>
      </c>
      <c r="C549" s="5" t="str">
        <f>"蔡慧玲"</f>
        <v>蔡慧玲</v>
      </c>
      <c r="D549" s="5" t="s">
        <v>533</v>
      </c>
      <c r="E549" s="5"/>
    </row>
    <row r="550" ht="20" customHeight="1" spans="1:5">
      <c r="A550" s="5">
        <v>547</v>
      </c>
      <c r="B550" s="5" t="s">
        <v>7</v>
      </c>
      <c r="C550" s="5" t="str">
        <f>"吉才仁"</f>
        <v>吉才仁</v>
      </c>
      <c r="D550" s="5" t="s">
        <v>534</v>
      </c>
      <c r="E550" s="5"/>
    </row>
    <row r="551" ht="20" customHeight="1" spans="1:5">
      <c r="A551" s="5">
        <v>548</v>
      </c>
      <c r="B551" s="5" t="s">
        <v>7</v>
      </c>
      <c r="C551" s="5" t="str">
        <f>"方祖霓"</f>
        <v>方祖霓</v>
      </c>
      <c r="D551" s="5" t="s">
        <v>535</v>
      </c>
      <c r="E551" s="5"/>
    </row>
    <row r="552" ht="20" customHeight="1" spans="1:5">
      <c r="A552" s="5">
        <v>549</v>
      </c>
      <c r="B552" s="5" t="s">
        <v>7</v>
      </c>
      <c r="C552" s="5" t="str">
        <f>"冯少云"</f>
        <v>冯少云</v>
      </c>
      <c r="D552" s="5" t="s">
        <v>536</v>
      </c>
      <c r="E552" s="5"/>
    </row>
    <row r="553" ht="20" customHeight="1" spans="1:5">
      <c r="A553" s="5">
        <v>550</v>
      </c>
      <c r="B553" s="5" t="s">
        <v>7</v>
      </c>
      <c r="C553" s="5" t="str">
        <f>"许怡霜"</f>
        <v>许怡霜</v>
      </c>
      <c r="D553" s="5" t="s">
        <v>537</v>
      </c>
      <c r="E553" s="5"/>
    </row>
    <row r="554" ht="20" customHeight="1" spans="1:5">
      <c r="A554" s="5">
        <v>551</v>
      </c>
      <c r="B554" s="5" t="s">
        <v>7</v>
      </c>
      <c r="C554" s="5" t="str">
        <f>"陈菲"</f>
        <v>陈菲</v>
      </c>
      <c r="D554" s="5" t="s">
        <v>538</v>
      </c>
      <c r="E554" s="5"/>
    </row>
    <row r="555" ht="20" customHeight="1" spans="1:5">
      <c r="A555" s="5">
        <v>552</v>
      </c>
      <c r="B555" s="5" t="s">
        <v>7</v>
      </c>
      <c r="C555" s="5" t="str">
        <f>"李秀冰"</f>
        <v>李秀冰</v>
      </c>
      <c r="D555" s="5" t="s">
        <v>539</v>
      </c>
      <c r="E555" s="5"/>
    </row>
    <row r="556" ht="20" customHeight="1" spans="1:5">
      <c r="A556" s="5">
        <v>553</v>
      </c>
      <c r="B556" s="5" t="s">
        <v>7</v>
      </c>
      <c r="C556" s="5" t="str">
        <f>"陈榆"</f>
        <v>陈榆</v>
      </c>
      <c r="D556" s="5" t="s">
        <v>540</v>
      </c>
      <c r="E556" s="5"/>
    </row>
    <row r="557" ht="20" customHeight="1" spans="1:5">
      <c r="A557" s="5">
        <v>554</v>
      </c>
      <c r="B557" s="5" t="s">
        <v>7</v>
      </c>
      <c r="C557" s="5" t="str">
        <f>"李如妹"</f>
        <v>李如妹</v>
      </c>
      <c r="D557" s="5" t="s">
        <v>404</v>
      </c>
      <c r="E557" s="5"/>
    </row>
    <row r="558" ht="20" customHeight="1" spans="1:5">
      <c r="A558" s="5">
        <v>555</v>
      </c>
      <c r="B558" s="5" t="s">
        <v>7</v>
      </c>
      <c r="C558" s="5" t="str">
        <f>"王康霞"</f>
        <v>王康霞</v>
      </c>
      <c r="D558" s="5" t="s">
        <v>541</v>
      </c>
      <c r="E558" s="5"/>
    </row>
    <row r="559" ht="20" customHeight="1" spans="1:5">
      <c r="A559" s="5">
        <v>556</v>
      </c>
      <c r="B559" s="5" t="s">
        <v>7</v>
      </c>
      <c r="C559" s="5" t="str">
        <f>"符春敏"</f>
        <v>符春敏</v>
      </c>
      <c r="D559" s="5" t="s">
        <v>542</v>
      </c>
      <c r="E559" s="5"/>
    </row>
    <row r="560" ht="20" customHeight="1" spans="1:5">
      <c r="A560" s="5">
        <v>557</v>
      </c>
      <c r="B560" s="5" t="s">
        <v>7</v>
      </c>
      <c r="C560" s="5" t="str">
        <f>"王小菊"</f>
        <v>王小菊</v>
      </c>
      <c r="D560" s="5" t="s">
        <v>543</v>
      </c>
      <c r="E560" s="5"/>
    </row>
    <row r="561" ht="20" customHeight="1" spans="1:5">
      <c r="A561" s="5">
        <v>558</v>
      </c>
      <c r="B561" s="5" t="s">
        <v>7</v>
      </c>
      <c r="C561" s="5" t="str">
        <f>"陈汇敏"</f>
        <v>陈汇敏</v>
      </c>
      <c r="D561" s="5" t="s">
        <v>544</v>
      </c>
      <c r="E561" s="5"/>
    </row>
    <row r="562" ht="20" customHeight="1" spans="1:5">
      <c r="A562" s="5">
        <v>559</v>
      </c>
      <c r="B562" s="5" t="s">
        <v>7</v>
      </c>
      <c r="C562" s="5" t="str">
        <f>"何琼霖"</f>
        <v>何琼霖</v>
      </c>
      <c r="D562" s="5" t="s">
        <v>545</v>
      </c>
      <c r="E562" s="5"/>
    </row>
    <row r="563" ht="20" customHeight="1" spans="1:5">
      <c r="A563" s="5">
        <v>560</v>
      </c>
      <c r="B563" s="5" t="s">
        <v>7</v>
      </c>
      <c r="C563" s="5" t="str">
        <f>"陈小燕"</f>
        <v>陈小燕</v>
      </c>
      <c r="D563" s="5" t="s">
        <v>546</v>
      </c>
      <c r="E563" s="5"/>
    </row>
    <row r="564" ht="20" customHeight="1" spans="1:5">
      <c r="A564" s="5">
        <v>561</v>
      </c>
      <c r="B564" s="5" t="s">
        <v>7</v>
      </c>
      <c r="C564" s="5" t="str">
        <f>"何蕊"</f>
        <v>何蕊</v>
      </c>
      <c r="D564" s="5" t="s">
        <v>547</v>
      </c>
      <c r="E564" s="5"/>
    </row>
    <row r="565" ht="20" customHeight="1" spans="1:5">
      <c r="A565" s="5">
        <v>562</v>
      </c>
      <c r="B565" s="5" t="s">
        <v>7</v>
      </c>
      <c r="C565" s="5" t="str">
        <f>"孙永清"</f>
        <v>孙永清</v>
      </c>
      <c r="D565" s="5" t="s">
        <v>300</v>
      </c>
      <c r="E565" s="5"/>
    </row>
    <row r="566" ht="20" customHeight="1" spans="1:5">
      <c r="A566" s="5">
        <v>563</v>
      </c>
      <c r="B566" s="5" t="s">
        <v>7</v>
      </c>
      <c r="C566" s="5" t="str">
        <f>"王蕾"</f>
        <v>王蕾</v>
      </c>
      <c r="D566" s="5" t="s">
        <v>504</v>
      </c>
      <c r="E566" s="5"/>
    </row>
    <row r="567" ht="20" customHeight="1" spans="1:5">
      <c r="A567" s="5">
        <v>564</v>
      </c>
      <c r="B567" s="5" t="s">
        <v>7</v>
      </c>
      <c r="C567" s="5" t="str">
        <f>"李精昆"</f>
        <v>李精昆</v>
      </c>
      <c r="D567" s="5" t="s">
        <v>548</v>
      </c>
      <c r="E567" s="5"/>
    </row>
    <row r="568" ht="20" customHeight="1" spans="1:5">
      <c r="A568" s="5">
        <v>565</v>
      </c>
      <c r="B568" s="5" t="s">
        <v>7</v>
      </c>
      <c r="C568" s="5" t="str">
        <f>"吴淑琪"</f>
        <v>吴淑琪</v>
      </c>
      <c r="D568" s="5" t="s">
        <v>505</v>
      </c>
      <c r="E568" s="5"/>
    </row>
    <row r="569" ht="20" customHeight="1" spans="1:5">
      <c r="A569" s="5">
        <v>566</v>
      </c>
      <c r="B569" s="5" t="s">
        <v>7</v>
      </c>
      <c r="C569" s="5" t="str">
        <f>"符容惠"</f>
        <v>符容惠</v>
      </c>
      <c r="D569" s="5" t="s">
        <v>549</v>
      </c>
      <c r="E569" s="5"/>
    </row>
    <row r="570" ht="20" customHeight="1" spans="1:5">
      <c r="A570" s="5">
        <v>567</v>
      </c>
      <c r="B570" s="5" t="s">
        <v>7</v>
      </c>
      <c r="C570" s="5" t="str">
        <f>"郑花"</f>
        <v>郑花</v>
      </c>
      <c r="D570" s="5" t="s">
        <v>550</v>
      </c>
      <c r="E570" s="5"/>
    </row>
    <row r="571" ht="20" customHeight="1" spans="1:5">
      <c r="A571" s="5">
        <v>568</v>
      </c>
      <c r="B571" s="5" t="s">
        <v>7</v>
      </c>
      <c r="C571" s="5" t="str">
        <f>"吉晶晶"</f>
        <v>吉晶晶</v>
      </c>
      <c r="D571" s="5" t="s">
        <v>551</v>
      </c>
      <c r="E571" s="5"/>
    </row>
    <row r="572" ht="20" customHeight="1" spans="1:5">
      <c r="A572" s="5">
        <v>569</v>
      </c>
      <c r="B572" s="5" t="s">
        <v>7</v>
      </c>
      <c r="C572" s="5" t="str">
        <f>"关美慧"</f>
        <v>关美慧</v>
      </c>
      <c r="D572" s="5" t="s">
        <v>552</v>
      </c>
      <c r="E572" s="5"/>
    </row>
    <row r="573" ht="20" customHeight="1" spans="1:5">
      <c r="A573" s="5">
        <v>570</v>
      </c>
      <c r="B573" s="5" t="s">
        <v>7</v>
      </c>
      <c r="C573" s="5" t="str">
        <f>"林思瑜"</f>
        <v>林思瑜</v>
      </c>
      <c r="D573" s="5" t="s">
        <v>553</v>
      </c>
      <c r="E573" s="5"/>
    </row>
    <row r="574" ht="20" customHeight="1" spans="1:5">
      <c r="A574" s="5">
        <v>571</v>
      </c>
      <c r="B574" s="5" t="s">
        <v>7</v>
      </c>
      <c r="C574" s="5" t="str">
        <f>"朱琦"</f>
        <v>朱琦</v>
      </c>
      <c r="D574" s="5" t="s">
        <v>554</v>
      </c>
      <c r="E574" s="5"/>
    </row>
    <row r="575" ht="20" customHeight="1" spans="1:5">
      <c r="A575" s="5">
        <v>572</v>
      </c>
      <c r="B575" s="5" t="s">
        <v>7</v>
      </c>
      <c r="C575" s="5" t="str">
        <f>"郑宇"</f>
        <v>郑宇</v>
      </c>
      <c r="D575" s="5" t="s">
        <v>555</v>
      </c>
      <c r="E575" s="5"/>
    </row>
    <row r="576" ht="20" customHeight="1" spans="1:5">
      <c r="A576" s="5">
        <v>573</v>
      </c>
      <c r="B576" s="5" t="s">
        <v>7</v>
      </c>
      <c r="C576" s="5" t="str">
        <f>"冯欣"</f>
        <v>冯欣</v>
      </c>
      <c r="D576" s="5" t="s">
        <v>228</v>
      </c>
      <c r="E576" s="5"/>
    </row>
    <row r="577" ht="20" customHeight="1" spans="1:5">
      <c r="A577" s="5">
        <v>574</v>
      </c>
      <c r="B577" s="5" t="s">
        <v>7</v>
      </c>
      <c r="C577" s="5" t="str">
        <f>"洪妍妍"</f>
        <v>洪妍妍</v>
      </c>
      <c r="D577" s="5" t="s">
        <v>556</v>
      </c>
      <c r="E577" s="5"/>
    </row>
    <row r="578" ht="20" customHeight="1" spans="1:5">
      <c r="A578" s="5">
        <v>575</v>
      </c>
      <c r="B578" s="5" t="s">
        <v>7</v>
      </c>
      <c r="C578" s="5" t="str">
        <f>"陈菊"</f>
        <v>陈菊</v>
      </c>
      <c r="D578" s="5" t="s">
        <v>557</v>
      </c>
      <c r="E578" s="5"/>
    </row>
    <row r="579" ht="20" customHeight="1" spans="1:5">
      <c r="A579" s="5">
        <v>576</v>
      </c>
      <c r="B579" s="5" t="s">
        <v>7</v>
      </c>
      <c r="C579" s="5" t="str">
        <f>"陈佳欢"</f>
        <v>陈佳欢</v>
      </c>
      <c r="D579" s="5" t="s">
        <v>558</v>
      </c>
      <c r="E579" s="5"/>
    </row>
    <row r="580" ht="20" customHeight="1" spans="1:5">
      <c r="A580" s="5">
        <v>577</v>
      </c>
      <c r="B580" s="5" t="s">
        <v>7</v>
      </c>
      <c r="C580" s="5" t="str">
        <f>"林月"</f>
        <v>林月</v>
      </c>
      <c r="D580" s="5" t="s">
        <v>559</v>
      </c>
      <c r="E580" s="5"/>
    </row>
    <row r="581" ht="20" customHeight="1" spans="1:5">
      <c r="A581" s="5">
        <v>578</v>
      </c>
      <c r="B581" s="5" t="s">
        <v>7</v>
      </c>
      <c r="C581" s="5" t="str">
        <f>"陈玉凤"</f>
        <v>陈玉凤</v>
      </c>
      <c r="D581" s="5" t="s">
        <v>560</v>
      </c>
      <c r="E581" s="5"/>
    </row>
    <row r="582" ht="20" customHeight="1" spans="1:5">
      <c r="A582" s="5">
        <v>579</v>
      </c>
      <c r="B582" s="5" t="s">
        <v>7</v>
      </c>
      <c r="C582" s="5" t="str">
        <f>"许宇乾"</f>
        <v>许宇乾</v>
      </c>
      <c r="D582" s="5" t="s">
        <v>481</v>
      </c>
      <c r="E582" s="5"/>
    </row>
    <row r="583" ht="20" customHeight="1" spans="1:5">
      <c r="A583" s="5">
        <v>580</v>
      </c>
      <c r="B583" s="5" t="s">
        <v>7</v>
      </c>
      <c r="C583" s="5" t="str">
        <f>"吴蕊"</f>
        <v>吴蕊</v>
      </c>
      <c r="D583" s="5" t="s">
        <v>561</v>
      </c>
      <c r="E583" s="5"/>
    </row>
    <row r="584" ht="20" customHeight="1" spans="1:5">
      <c r="A584" s="5">
        <v>581</v>
      </c>
      <c r="B584" s="5" t="s">
        <v>7</v>
      </c>
      <c r="C584" s="5" t="str">
        <f>"符文惠"</f>
        <v>符文惠</v>
      </c>
      <c r="D584" s="5" t="s">
        <v>562</v>
      </c>
      <c r="E584" s="5"/>
    </row>
    <row r="585" ht="20" customHeight="1" spans="1:5">
      <c r="A585" s="5">
        <v>582</v>
      </c>
      <c r="B585" s="5" t="s">
        <v>7</v>
      </c>
      <c r="C585" s="5" t="str">
        <f>"杜雪灵"</f>
        <v>杜雪灵</v>
      </c>
      <c r="D585" s="5" t="s">
        <v>563</v>
      </c>
      <c r="E585" s="5"/>
    </row>
    <row r="586" ht="20" customHeight="1" spans="1:5">
      <c r="A586" s="5">
        <v>583</v>
      </c>
      <c r="B586" s="5" t="s">
        <v>7</v>
      </c>
      <c r="C586" s="5" t="str">
        <f>"王欣莹"</f>
        <v>王欣莹</v>
      </c>
      <c r="D586" s="5" t="s">
        <v>564</v>
      </c>
      <c r="E586" s="5"/>
    </row>
    <row r="587" ht="20" customHeight="1" spans="1:5">
      <c r="A587" s="5">
        <v>584</v>
      </c>
      <c r="B587" s="5" t="s">
        <v>7</v>
      </c>
      <c r="C587" s="5" t="str">
        <f>"莫海敏"</f>
        <v>莫海敏</v>
      </c>
      <c r="D587" s="5" t="s">
        <v>565</v>
      </c>
      <c r="E587" s="5"/>
    </row>
    <row r="588" ht="20" customHeight="1" spans="1:5">
      <c r="A588" s="5">
        <v>585</v>
      </c>
      <c r="B588" s="5" t="s">
        <v>7</v>
      </c>
      <c r="C588" s="5" t="str">
        <f>"李碧"</f>
        <v>李碧</v>
      </c>
      <c r="D588" s="5" t="s">
        <v>566</v>
      </c>
      <c r="E588" s="5"/>
    </row>
    <row r="589" ht="20" customHeight="1" spans="1:5">
      <c r="A589" s="5">
        <v>586</v>
      </c>
      <c r="B589" s="5" t="s">
        <v>7</v>
      </c>
      <c r="C589" s="5" t="str">
        <f>"邢银河"</f>
        <v>邢银河</v>
      </c>
      <c r="D589" s="5" t="s">
        <v>567</v>
      </c>
      <c r="E589" s="5"/>
    </row>
    <row r="590" ht="20" customHeight="1" spans="1:5">
      <c r="A590" s="5">
        <v>587</v>
      </c>
      <c r="B590" s="5" t="s">
        <v>7</v>
      </c>
      <c r="C590" s="5" t="str">
        <f>"黎福爱"</f>
        <v>黎福爱</v>
      </c>
      <c r="D590" s="5" t="s">
        <v>568</v>
      </c>
      <c r="E590" s="5"/>
    </row>
    <row r="591" ht="20" customHeight="1" spans="1:5">
      <c r="A591" s="5">
        <v>588</v>
      </c>
      <c r="B591" s="5" t="s">
        <v>7</v>
      </c>
      <c r="C591" s="5" t="str">
        <f>"钟尊颖"</f>
        <v>钟尊颖</v>
      </c>
      <c r="D591" s="5" t="s">
        <v>569</v>
      </c>
      <c r="E591" s="5"/>
    </row>
    <row r="592" ht="20" customHeight="1" spans="1:5">
      <c r="A592" s="5">
        <v>589</v>
      </c>
      <c r="B592" s="5" t="s">
        <v>7</v>
      </c>
      <c r="C592" s="5" t="str">
        <f>"黄红玉"</f>
        <v>黄红玉</v>
      </c>
      <c r="D592" s="5" t="s">
        <v>75</v>
      </c>
      <c r="E592" s="5"/>
    </row>
    <row r="593" ht="20" customHeight="1" spans="1:5">
      <c r="A593" s="5">
        <v>590</v>
      </c>
      <c r="B593" s="5" t="s">
        <v>7</v>
      </c>
      <c r="C593" s="5" t="str">
        <f>"云丽圆"</f>
        <v>云丽圆</v>
      </c>
      <c r="D593" s="5" t="s">
        <v>570</v>
      </c>
      <c r="E593" s="5"/>
    </row>
    <row r="594" ht="20" customHeight="1" spans="1:5">
      <c r="A594" s="5">
        <v>591</v>
      </c>
      <c r="B594" s="5" t="s">
        <v>7</v>
      </c>
      <c r="C594" s="5" t="str">
        <f>"符芳玲"</f>
        <v>符芳玲</v>
      </c>
      <c r="D594" s="5" t="s">
        <v>571</v>
      </c>
      <c r="E594" s="5"/>
    </row>
    <row r="595" ht="20" customHeight="1" spans="1:5">
      <c r="A595" s="5">
        <v>592</v>
      </c>
      <c r="B595" s="5" t="s">
        <v>7</v>
      </c>
      <c r="C595" s="5" t="str">
        <f>"王丽萍"</f>
        <v>王丽萍</v>
      </c>
      <c r="D595" s="5" t="s">
        <v>572</v>
      </c>
      <c r="E595" s="5"/>
    </row>
    <row r="596" ht="20" customHeight="1" spans="1:5">
      <c r="A596" s="5">
        <v>593</v>
      </c>
      <c r="B596" s="5" t="s">
        <v>7</v>
      </c>
      <c r="C596" s="5" t="str">
        <f>"王选召"</f>
        <v>王选召</v>
      </c>
      <c r="D596" s="5" t="s">
        <v>83</v>
      </c>
      <c r="E596" s="5"/>
    </row>
    <row r="597" ht="20" customHeight="1" spans="1:5">
      <c r="A597" s="5">
        <v>594</v>
      </c>
      <c r="B597" s="5" t="s">
        <v>7</v>
      </c>
      <c r="C597" s="5" t="str">
        <f>"黄颖"</f>
        <v>黄颖</v>
      </c>
      <c r="D597" s="5" t="s">
        <v>573</v>
      </c>
      <c r="E597" s="5"/>
    </row>
    <row r="598" ht="20" customHeight="1" spans="1:5">
      <c r="A598" s="5">
        <v>595</v>
      </c>
      <c r="B598" s="5" t="s">
        <v>7</v>
      </c>
      <c r="C598" s="5" t="str">
        <f>"符俊玲"</f>
        <v>符俊玲</v>
      </c>
      <c r="D598" s="5" t="s">
        <v>574</v>
      </c>
      <c r="E598" s="5"/>
    </row>
    <row r="599" ht="20" customHeight="1" spans="1:5">
      <c r="A599" s="5">
        <v>596</v>
      </c>
      <c r="B599" s="5" t="s">
        <v>7</v>
      </c>
      <c r="C599" s="5" t="str">
        <f>"陈一诺"</f>
        <v>陈一诺</v>
      </c>
      <c r="D599" s="5" t="s">
        <v>575</v>
      </c>
      <c r="E599" s="5"/>
    </row>
    <row r="600" ht="20" customHeight="1" spans="1:5">
      <c r="A600" s="5">
        <v>597</v>
      </c>
      <c r="B600" s="5" t="s">
        <v>7</v>
      </c>
      <c r="C600" s="5" t="str">
        <f>"洪敏"</f>
        <v>洪敏</v>
      </c>
      <c r="D600" s="5" t="s">
        <v>576</v>
      </c>
      <c r="E600" s="5"/>
    </row>
    <row r="601" ht="20" customHeight="1" spans="1:5">
      <c r="A601" s="5">
        <v>598</v>
      </c>
      <c r="B601" s="5" t="s">
        <v>7</v>
      </c>
      <c r="C601" s="5" t="str">
        <f>"许素静"</f>
        <v>许素静</v>
      </c>
      <c r="D601" s="5" t="s">
        <v>206</v>
      </c>
      <c r="E601" s="5"/>
    </row>
    <row r="602" ht="20" customHeight="1" spans="1:5">
      <c r="A602" s="5">
        <v>599</v>
      </c>
      <c r="B602" s="5" t="s">
        <v>7</v>
      </c>
      <c r="C602" s="5" t="str">
        <f>"陈根"</f>
        <v>陈根</v>
      </c>
      <c r="D602" s="5" t="s">
        <v>577</v>
      </c>
      <c r="E602" s="5"/>
    </row>
    <row r="603" ht="20" customHeight="1" spans="1:5">
      <c r="A603" s="5">
        <v>600</v>
      </c>
      <c r="B603" s="5" t="s">
        <v>7</v>
      </c>
      <c r="C603" s="5" t="str">
        <f>"林婵婵"</f>
        <v>林婵婵</v>
      </c>
      <c r="D603" s="5" t="s">
        <v>578</v>
      </c>
      <c r="E603" s="5"/>
    </row>
    <row r="604" ht="20" customHeight="1" spans="1:5">
      <c r="A604" s="5">
        <v>601</v>
      </c>
      <c r="B604" s="5" t="s">
        <v>7</v>
      </c>
      <c r="C604" s="5" t="str">
        <f>"林宽园"</f>
        <v>林宽园</v>
      </c>
      <c r="D604" s="5" t="s">
        <v>579</v>
      </c>
      <c r="E604" s="5"/>
    </row>
    <row r="605" ht="20" customHeight="1" spans="1:5">
      <c r="A605" s="5">
        <v>602</v>
      </c>
      <c r="B605" s="5" t="s">
        <v>7</v>
      </c>
      <c r="C605" s="5" t="str">
        <f>"董玉蕊"</f>
        <v>董玉蕊</v>
      </c>
      <c r="D605" s="5" t="s">
        <v>580</v>
      </c>
      <c r="E605" s="5"/>
    </row>
    <row r="606" ht="20" customHeight="1" spans="1:5">
      <c r="A606" s="5">
        <v>603</v>
      </c>
      <c r="B606" s="5" t="s">
        <v>7</v>
      </c>
      <c r="C606" s="5" t="str">
        <f>"王春南"</f>
        <v>王春南</v>
      </c>
      <c r="D606" s="5" t="s">
        <v>581</v>
      </c>
      <c r="E606" s="5"/>
    </row>
    <row r="607" ht="20" customHeight="1" spans="1:5">
      <c r="A607" s="5">
        <v>604</v>
      </c>
      <c r="B607" s="5" t="s">
        <v>7</v>
      </c>
      <c r="C607" s="5" t="str">
        <f>"吴彩娟"</f>
        <v>吴彩娟</v>
      </c>
      <c r="D607" s="5" t="s">
        <v>292</v>
      </c>
      <c r="E607" s="5"/>
    </row>
    <row r="608" ht="20" customHeight="1" spans="1:5">
      <c r="A608" s="5">
        <v>605</v>
      </c>
      <c r="B608" s="5" t="s">
        <v>7</v>
      </c>
      <c r="C608" s="5" t="str">
        <f>"马恩祺"</f>
        <v>马恩祺</v>
      </c>
      <c r="D608" s="5" t="s">
        <v>582</v>
      </c>
      <c r="E608" s="5"/>
    </row>
    <row r="609" ht="20" customHeight="1" spans="1:5">
      <c r="A609" s="5">
        <v>606</v>
      </c>
      <c r="B609" s="5" t="s">
        <v>7</v>
      </c>
      <c r="C609" s="5" t="str">
        <f>"吴佳瑶"</f>
        <v>吴佳瑶</v>
      </c>
      <c r="D609" s="5" t="s">
        <v>583</v>
      </c>
      <c r="E609" s="5"/>
    </row>
    <row r="610" ht="20" customHeight="1" spans="1:5">
      <c r="A610" s="5">
        <v>607</v>
      </c>
      <c r="B610" s="5" t="s">
        <v>7</v>
      </c>
      <c r="C610" s="5" t="str">
        <f>"史彩冰"</f>
        <v>史彩冰</v>
      </c>
      <c r="D610" s="5" t="s">
        <v>584</v>
      </c>
      <c r="E610" s="5"/>
    </row>
    <row r="611" ht="20" customHeight="1" spans="1:5">
      <c r="A611" s="5">
        <v>608</v>
      </c>
      <c r="B611" s="5" t="s">
        <v>7</v>
      </c>
      <c r="C611" s="5" t="str">
        <f>"王倩倩"</f>
        <v>王倩倩</v>
      </c>
      <c r="D611" s="5" t="s">
        <v>585</v>
      </c>
      <c r="E611" s="5"/>
    </row>
    <row r="612" ht="20" customHeight="1" spans="1:5">
      <c r="A612" s="5">
        <v>609</v>
      </c>
      <c r="B612" s="5" t="s">
        <v>7</v>
      </c>
      <c r="C612" s="5" t="str">
        <f>"罗燕萍"</f>
        <v>罗燕萍</v>
      </c>
      <c r="D612" s="5" t="s">
        <v>586</v>
      </c>
      <c r="E612" s="5"/>
    </row>
    <row r="613" ht="20" customHeight="1" spans="1:5">
      <c r="A613" s="5">
        <v>610</v>
      </c>
      <c r="B613" s="5" t="s">
        <v>7</v>
      </c>
      <c r="C613" s="5" t="str">
        <f>"梁莎莎"</f>
        <v>梁莎莎</v>
      </c>
      <c r="D613" s="5" t="s">
        <v>587</v>
      </c>
      <c r="E613" s="5"/>
    </row>
    <row r="614" ht="20" customHeight="1" spans="1:5">
      <c r="A614" s="5">
        <v>611</v>
      </c>
      <c r="B614" s="5" t="s">
        <v>7</v>
      </c>
      <c r="C614" s="5" t="str">
        <f>"周士云"</f>
        <v>周士云</v>
      </c>
      <c r="D614" s="5" t="s">
        <v>588</v>
      </c>
      <c r="E614" s="5"/>
    </row>
    <row r="615" ht="20" customHeight="1" spans="1:5">
      <c r="A615" s="5">
        <v>612</v>
      </c>
      <c r="B615" s="5" t="s">
        <v>7</v>
      </c>
      <c r="C615" s="5" t="str">
        <f>"陈青青"</f>
        <v>陈青青</v>
      </c>
      <c r="D615" s="5" t="s">
        <v>589</v>
      </c>
      <c r="E615" s="5"/>
    </row>
    <row r="616" ht="20" customHeight="1" spans="1:5">
      <c r="A616" s="5">
        <v>613</v>
      </c>
      <c r="B616" s="5" t="s">
        <v>7</v>
      </c>
      <c r="C616" s="5" t="str">
        <f>"李佳滢"</f>
        <v>李佳滢</v>
      </c>
      <c r="D616" s="5" t="s">
        <v>590</v>
      </c>
      <c r="E616" s="5"/>
    </row>
    <row r="617" ht="20" customHeight="1" spans="1:5">
      <c r="A617" s="5">
        <v>614</v>
      </c>
      <c r="B617" s="5" t="s">
        <v>7</v>
      </c>
      <c r="C617" s="5" t="str">
        <f>"梁平"</f>
        <v>梁平</v>
      </c>
      <c r="D617" s="5" t="s">
        <v>591</v>
      </c>
      <c r="E617" s="5"/>
    </row>
    <row r="618" ht="20" customHeight="1" spans="1:5">
      <c r="A618" s="5">
        <v>615</v>
      </c>
      <c r="B618" s="5" t="s">
        <v>7</v>
      </c>
      <c r="C618" s="5" t="str">
        <f>"王艳甜"</f>
        <v>王艳甜</v>
      </c>
      <c r="D618" s="5" t="s">
        <v>592</v>
      </c>
      <c r="E618" s="5"/>
    </row>
    <row r="619" ht="20" customHeight="1" spans="1:5">
      <c r="A619" s="5">
        <v>616</v>
      </c>
      <c r="B619" s="5" t="s">
        <v>7</v>
      </c>
      <c r="C619" s="5" t="str">
        <f>"刘琼信"</f>
        <v>刘琼信</v>
      </c>
      <c r="D619" s="5" t="s">
        <v>97</v>
      </c>
      <c r="E619" s="5"/>
    </row>
    <row r="620" ht="20" customHeight="1" spans="1:5">
      <c r="A620" s="5">
        <v>617</v>
      </c>
      <c r="B620" s="5" t="s">
        <v>7</v>
      </c>
      <c r="C620" s="5" t="str">
        <f>"李彩慧"</f>
        <v>李彩慧</v>
      </c>
      <c r="D620" s="5" t="s">
        <v>593</v>
      </c>
      <c r="E620" s="5"/>
    </row>
    <row r="621" ht="20" customHeight="1" spans="1:5">
      <c r="A621" s="5">
        <v>618</v>
      </c>
      <c r="B621" s="5" t="s">
        <v>7</v>
      </c>
      <c r="C621" s="5" t="str">
        <f>"熊子贤"</f>
        <v>熊子贤</v>
      </c>
      <c r="D621" s="5" t="s">
        <v>594</v>
      </c>
      <c r="E621" s="5"/>
    </row>
    <row r="622" ht="20" customHeight="1" spans="1:5">
      <c r="A622" s="5">
        <v>619</v>
      </c>
      <c r="B622" s="5" t="s">
        <v>7</v>
      </c>
      <c r="C622" s="5" t="str">
        <f>"王春媚"</f>
        <v>王春媚</v>
      </c>
      <c r="D622" s="5" t="s">
        <v>595</v>
      </c>
      <c r="E622" s="5"/>
    </row>
    <row r="623" ht="20" customHeight="1" spans="1:5">
      <c r="A623" s="5">
        <v>620</v>
      </c>
      <c r="B623" s="5" t="s">
        <v>7</v>
      </c>
      <c r="C623" s="5" t="str">
        <f>"杜惠暖"</f>
        <v>杜惠暖</v>
      </c>
      <c r="D623" s="5" t="s">
        <v>596</v>
      </c>
      <c r="E623" s="5"/>
    </row>
    <row r="624" ht="20" customHeight="1" spans="1:5">
      <c r="A624" s="5">
        <v>621</v>
      </c>
      <c r="B624" s="5" t="s">
        <v>7</v>
      </c>
      <c r="C624" s="5" t="str">
        <f>"陈垚庄"</f>
        <v>陈垚庄</v>
      </c>
      <c r="D624" s="5" t="s">
        <v>597</v>
      </c>
      <c r="E624" s="5"/>
    </row>
    <row r="625" ht="20" customHeight="1" spans="1:5">
      <c r="A625" s="5">
        <v>622</v>
      </c>
      <c r="B625" s="5" t="s">
        <v>7</v>
      </c>
      <c r="C625" s="5" t="str">
        <f>"苏女欢"</f>
        <v>苏女欢</v>
      </c>
      <c r="D625" s="5" t="s">
        <v>598</v>
      </c>
      <c r="E625" s="5"/>
    </row>
    <row r="626" ht="20" customHeight="1" spans="1:5">
      <c r="A626" s="5">
        <v>623</v>
      </c>
      <c r="B626" s="5" t="s">
        <v>7</v>
      </c>
      <c r="C626" s="5" t="str">
        <f>"安艳"</f>
        <v>安艳</v>
      </c>
      <c r="D626" s="5" t="s">
        <v>599</v>
      </c>
      <c r="E626" s="5"/>
    </row>
    <row r="627" ht="20" customHeight="1" spans="1:5">
      <c r="A627" s="5">
        <v>624</v>
      </c>
      <c r="B627" s="5" t="s">
        <v>7</v>
      </c>
      <c r="C627" s="5" t="str">
        <f>"周晓惠"</f>
        <v>周晓惠</v>
      </c>
      <c r="D627" s="5" t="s">
        <v>600</v>
      </c>
      <c r="E627" s="5"/>
    </row>
    <row r="628" ht="20" customHeight="1" spans="1:5">
      <c r="A628" s="5">
        <v>625</v>
      </c>
      <c r="B628" s="5" t="s">
        <v>7</v>
      </c>
      <c r="C628" s="5" t="str">
        <f>"郭义雪"</f>
        <v>郭义雪</v>
      </c>
      <c r="D628" s="5" t="s">
        <v>601</v>
      </c>
      <c r="E628" s="5"/>
    </row>
    <row r="629" ht="20" customHeight="1" spans="1:5">
      <c r="A629" s="5">
        <v>626</v>
      </c>
      <c r="B629" s="5" t="s">
        <v>7</v>
      </c>
      <c r="C629" s="5" t="str">
        <f>"符远逸"</f>
        <v>符远逸</v>
      </c>
      <c r="D629" s="5" t="s">
        <v>602</v>
      </c>
      <c r="E629" s="5"/>
    </row>
    <row r="630" ht="20" customHeight="1" spans="1:5">
      <c r="A630" s="5">
        <v>627</v>
      </c>
      <c r="B630" s="5" t="s">
        <v>7</v>
      </c>
      <c r="C630" s="5" t="str">
        <f>"陈春苗"</f>
        <v>陈春苗</v>
      </c>
      <c r="D630" s="5" t="s">
        <v>603</v>
      </c>
      <c r="E630" s="5"/>
    </row>
    <row r="631" ht="20" customHeight="1" spans="1:5">
      <c r="A631" s="5">
        <v>628</v>
      </c>
      <c r="B631" s="5" t="s">
        <v>7</v>
      </c>
      <c r="C631" s="5" t="str">
        <f>"李智焕"</f>
        <v>李智焕</v>
      </c>
      <c r="D631" s="5" t="s">
        <v>604</v>
      </c>
      <c r="E631" s="5"/>
    </row>
    <row r="632" ht="20" customHeight="1" spans="1:5">
      <c r="A632" s="5">
        <v>629</v>
      </c>
      <c r="B632" s="5" t="s">
        <v>7</v>
      </c>
      <c r="C632" s="5" t="str">
        <f>"曾芬"</f>
        <v>曾芬</v>
      </c>
      <c r="D632" s="5" t="s">
        <v>605</v>
      </c>
      <c r="E632" s="5"/>
    </row>
    <row r="633" ht="20" customHeight="1" spans="1:5">
      <c r="A633" s="5">
        <v>630</v>
      </c>
      <c r="B633" s="5" t="s">
        <v>7</v>
      </c>
      <c r="C633" s="5" t="str">
        <f>"吴清敏"</f>
        <v>吴清敏</v>
      </c>
      <c r="D633" s="5" t="s">
        <v>606</v>
      </c>
      <c r="E633" s="5"/>
    </row>
    <row r="634" ht="20" customHeight="1" spans="1:5">
      <c r="A634" s="5">
        <v>631</v>
      </c>
      <c r="B634" s="5" t="s">
        <v>7</v>
      </c>
      <c r="C634" s="5" t="str">
        <f>"杨婷"</f>
        <v>杨婷</v>
      </c>
      <c r="D634" s="5" t="s">
        <v>607</v>
      </c>
      <c r="E634" s="5"/>
    </row>
    <row r="635" ht="20" customHeight="1" spans="1:5">
      <c r="A635" s="5">
        <v>632</v>
      </c>
      <c r="B635" s="5" t="s">
        <v>7</v>
      </c>
      <c r="C635" s="5" t="str">
        <f>"褚亚茹"</f>
        <v>褚亚茹</v>
      </c>
      <c r="D635" s="5" t="s">
        <v>608</v>
      </c>
      <c r="E635" s="5"/>
    </row>
    <row r="636" ht="20" customHeight="1" spans="1:5">
      <c r="A636" s="5">
        <v>633</v>
      </c>
      <c r="B636" s="5" t="s">
        <v>7</v>
      </c>
      <c r="C636" s="5" t="str">
        <f>"符锦鲜"</f>
        <v>符锦鲜</v>
      </c>
      <c r="D636" s="5" t="s">
        <v>609</v>
      </c>
      <c r="E636" s="5"/>
    </row>
    <row r="637" ht="20" customHeight="1" spans="1:5">
      <c r="A637" s="5">
        <v>634</v>
      </c>
      <c r="B637" s="5" t="s">
        <v>7</v>
      </c>
      <c r="C637" s="5" t="str">
        <f>"陈翠巧"</f>
        <v>陈翠巧</v>
      </c>
      <c r="D637" s="5" t="s">
        <v>610</v>
      </c>
      <c r="E637" s="5"/>
    </row>
    <row r="638" ht="20" customHeight="1" spans="1:5">
      <c r="A638" s="5">
        <v>635</v>
      </c>
      <c r="B638" s="5" t="s">
        <v>7</v>
      </c>
      <c r="C638" s="5" t="str">
        <f>"王香"</f>
        <v>王香</v>
      </c>
      <c r="D638" s="5" t="s">
        <v>611</v>
      </c>
      <c r="E638" s="5"/>
    </row>
    <row r="639" ht="20" customHeight="1" spans="1:5">
      <c r="A639" s="5">
        <v>636</v>
      </c>
      <c r="B639" s="5" t="s">
        <v>7</v>
      </c>
      <c r="C639" s="5" t="str">
        <f>"倪惠莉"</f>
        <v>倪惠莉</v>
      </c>
      <c r="D639" s="5" t="s">
        <v>612</v>
      </c>
      <c r="E639" s="5"/>
    </row>
    <row r="640" ht="20" customHeight="1" spans="1:5">
      <c r="A640" s="5">
        <v>637</v>
      </c>
      <c r="B640" s="5" t="s">
        <v>7</v>
      </c>
      <c r="C640" s="5" t="str">
        <f>"陈祥术"</f>
        <v>陈祥术</v>
      </c>
      <c r="D640" s="5" t="s">
        <v>613</v>
      </c>
      <c r="E640" s="5"/>
    </row>
    <row r="641" ht="20" customHeight="1" spans="1:5">
      <c r="A641" s="5">
        <v>638</v>
      </c>
      <c r="B641" s="5" t="s">
        <v>7</v>
      </c>
      <c r="C641" s="5" t="str">
        <f>"莫仙蕾"</f>
        <v>莫仙蕾</v>
      </c>
      <c r="D641" s="5" t="s">
        <v>614</v>
      </c>
      <c r="E641" s="5"/>
    </row>
    <row r="642" ht="20" customHeight="1" spans="1:5">
      <c r="A642" s="5">
        <v>639</v>
      </c>
      <c r="B642" s="5" t="s">
        <v>7</v>
      </c>
      <c r="C642" s="5" t="str">
        <f>"李慧妮"</f>
        <v>李慧妮</v>
      </c>
      <c r="D642" s="5" t="s">
        <v>241</v>
      </c>
      <c r="E642" s="5"/>
    </row>
    <row r="643" ht="20" customHeight="1" spans="1:5">
      <c r="A643" s="5">
        <v>640</v>
      </c>
      <c r="B643" s="5" t="s">
        <v>7</v>
      </c>
      <c r="C643" s="5" t="str">
        <f>"蒙美玉"</f>
        <v>蒙美玉</v>
      </c>
      <c r="D643" s="5" t="s">
        <v>615</v>
      </c>
      <c r="E643" s="5"/>
    </row>
    <row r="644" ht="20" customHeight="1" spans="1:5">
      <c r="A644" s="5">
        <v>641</v>
      </c>
      <c r="B644" s="5" t="s">
        <v>7</v>
      </c>
      <c r="C644" s="5" t="str">
        <f>"李小雪"</f>
        <v>李小雪</v>
      </c>
      <c r="D644" s="5" t="s">
        <v>616</v>
      </c>
      <c r="E644" s="5"/>
    </row>
    <row r="645" ht="20" customHeight="1" spans="1:5">
      <c r="A645" s="5">
        <v>642</v>
      </c>
      <c r="B645" s="5" t="s">
        <v>7</v>
      </c>
      <c r="C645" s="5" t="str">
        <f>"吉训玲"</f>
        <v>吉训玲</v>
      </c>
      <c r="D645" s="5" t="s">
        <v>617</v>
      </c>
      <c r="E645" s="5"/>
    </row>
    <row r="646" ht="20" customHeight="1" spans="1:5">
      <c r="A646" s="5">
        <v>643</v>
      </c>
      <c r="B646" s="5" t="s">
        <v>7</v>
      </c>
      <c r="C646" s="5" t="str">
        <f>"黎佳妍"</f>
        <v>黎佳妍</v>
      </c>
      <c r="D646" s="5" t="s">
        <v>180</v>
      </c>
      <c r="E646" s="5"/>
    </row>
    <row r="647" ht="20" customHeight="1" spans="1:5">
      <c r="A647" s="5">
        <v>644</v>
      </c>
      <c r="B647" s="5" t="s">
        <v>7</v>
      </c>
      <c r="C647" s="5" t="str">
        <f>"黄诺"</f>
        <v>黄诺</v>
      </c>
      <c r="D647" s="5" t="s">
        <v>180</v>
      </c>
      <c r="E647" s="5"/>
    </row>
    <row r="648" ht="20" customHeight="1" spans="1:5">
      <c r="A648" s="5">
        <v>645</v>
      </c>
      <c r="B648" s="5" t="s">
        <v>7</v>
      </c>
      <c r="C648" s="5" t="str">
        <f>"颜春燕"</f>
        <v>颜春燕</v>
      </c>
      <c r="D648" s="5" t="s">
        <v>618</v>
      </c>
      <c r="E648" s="5"/>
    </row>
    <row r="649" ht="20" customHeight="1" spans="1:5">
      <c r="A649" s="5">
        <v>646</v>
      </c>
      <c r="B649" s="5" t="s">
        <v>7</v>
      </c>
      <c r="C649" s="5" t="str">
        <f>"曾艳"</f>
        <v>曾艳</v>
      </c>
      <c r="D649" s="5" t="s">
        <v>619</v>
      </c>
      <c r="E649" s="5"/>
    </row>
    <row r="650" ht="20" customHeight="1" spans="1:5">
      <c r="A650" s="5">
        <v>647</v>
      </c>
      <c r="B650" s="5" t="s">
        <v>7</v>
      </c>
      <c r="C650" s="5" t="str">
        <f>"邢丽娜"</f>
        <v>邢丽娜</v>
      </c>
      <c r="D650" s="5" t="s">
        <v>620</v>
      </c>
      <c r="E650" s="5"/>
    </row>
    <row r="651" ht="20" customHeight="1" spans="1:5">
      <c r="A651" s="5">
        <v>648</v>
      </c>
      <c r="B651" s="5" t="s">
        <v>7</v>
      </c>
      <c r="C651" s="5" t="str">
        <f>"王敏"</f>
        <v>王敏</v>
      </c>
      <c r="D651" s="5" t="s">
        <v>621</v>
      </c>
      <c r="E651" s="5"/>
    </row>
    <row r="652" ht="20" customHeight="1" spans="1:5">
      <c r="A652" s="5">
        <v>649</v>
      </c>
      <c r="B652" s="5" t="s">
        <v>7</v>
      </c>
      <c r="C652" s="5" t="str">
        <f>"邱淇"</f>
        <v>邱淇</v>
      </c>
      <c r="D652" s="5" t="s">
        <v>622</v>
      </c>
      <c r="E652" s="5"/>
    </row>
    <row r="653" ht="20" customHeight="1" spans="1:5">
      <c r="A653" s="5">
        <v>650</v>
      </c>
      <c r="B653" s="5" t="s">
        <v>7</v>
      </c>
      <c r="C653" s="5" t="str">
        <f>"黄新禧"</f>
        <v>黄新禧</v>
      </c>
      <c r="D653" s="5" t="s">
        <v>623</v>
      </c>
      <c r="E653" s="5"/>
    </row>
    <row r="654" ht="20" customHeight="1" spans="1:5">
      <c r="A654" s="5">
        <v>651</v>
      </c>
      <c r="B654" s="5" t="s">
        <v>7</v>
      </c>
      <c r="C654" s="5" t="str">
        <f>"林芳媚"</f>
        <v>林芳媚</v>
      </c>
      <c r="D654" s="5" t="s">
        <v>624</v>
      </c>
      <c r="E654" s="5"/>
    </row>
    <row r="655" ht="20" customHeight="1" spans="1:5">
      <c r="A655" s="5">
        <v>652</v>
      </c>
      <c r="B655" s="5" t="s">
        <v>7</v>
      </c>
      <c r="C655" s="5" t="str">
        <f>"王芳"</f>
        <v>王芳</v>
      </c>
      <c r="D655" s="5" t="s">
        <v>625</v>
      </c>
      <c r="E655" s="5"/>
    </row>
    <row r="656" ht="20" customHeight="1" spans="1:5">
      <c r="A656" s="5">
        <v>653</v>
      </c>
      <c r="B656" s="5" t="s">
        <v>7</v>
      </c>
      <c r="C656" s="5" t="str">
        <f>"李菁"</f>
        <v>李菁</v>
      </c>
      <c r="D656" s="5" t="s">
        <v>626</v>
      </c>
      <c r="E656" s="5"/>
    </row>
    <row r="657" ht="20" customHeight="1" spans="1:5">
      <c r="A657" s="5">
        <v>654</v>
      </c>
      <c r="B657" s="5" t="s">
        <v>7</v>
      </c>
      <c r="C657" s="5" t="str">
        <f>"杨思倩"</f>
        <v>杨思倩</v>
      </c>
      <c r="D657" s="5" t="s">
        <v>285</v>
      </c>
      <c r="E657" s="5"/>
    </row>
    <row r="658" ht="20" customHeight="1" spans="1:5">
      <c r="A658" s="5">
        <v>655</v>
      </c>
      <c r="B658" s="5" t="s">
        <v>7</v>
      </c>
      <c r="C658" s="5" t="str">
        <f>"林心如"</f>
        <v>林心如</v>
      </c>
      <c r="D658" s="5" t="s">
        <v>627</v>
      </c>
      <c r="E658" s="5"/>
    </row>
    <row r="659" ht="20" customHeight="1" spans="1:5">
      <c r="A659" s="5">
        <v>656</v>
      </c>
      <c r="B659" s="5" t="s">
        <v>7</v>
      </c>
      <c r="C659" s="5" t="str">
        <f>"高海秀"</f>
        <v>高海秀</v>
      </c>
      <c r="D659" s="5" t="s">
        <v>628</v>
      </c>
      <c r="E659" s="5"/>
    </row>
    <row r="660" ht="20" customHeight="1" spans="1:5">
      <c r="A660" s="5">
        <v>657</v>
      </c>
      <c r="B660" s="5" t="s">
        <v>7</v>
      </c>
      <c r="C660" s="5" t="str">
        <f>"郑祖艳"</f>
        <v>郑祖艳</v>
      </c>
      <c r="D660" s="5" t="s">
        <v>629</v>
      </c>
      <c r="E660" s="5"/>
    </row>
    <row r="661" ht="20" customHeight="1" spans="1:5">
      <c r="A661" s="5">
        <v>658</v>
      </c>
      <c r="B661" s="5" t="s">
        <v>7</v>
      </c>
      <c r="C661" s="5" t="str">
        <f>"全毅"</f>
        <v>全毅</v>
      </c>
      <c r="D661" s="5" t="s">
        <v>630</v>
      </c>
      <c r="E661" s="5"/>
    </row>
    <row r="662" ht="20" customHeight="1" spans="1:5">
      <c r="A662" s="5">
        <v>659</v>
      </c>
      <c r="B662" s="5" t="s">
        <v>7</v>
      </c>
      <c r="C662" s="5" t="str">
        <f>"郭舒雅"</f>
        <v>郭舒雅</v>
      </c>
      <c r="D662" s="5" t="s">
        <v>631</v>
      </c>
      <c r="E662" s="5"/>
    </row>
    <row r="663" ht="20" customHeight="1" spans="1:5">
      <c r="A663" s="5">
        <v>660</v>
      </c>
      <c r="B663" s="5" t="s">
        <v>7</v>
      </c>
      <c r="C663" s="5" t="str">
        <f>"周燕春"</f>
        <v>周燕春</v>
      </c>
      <c r="D663" s="5" t="s">
        <v>632</v>
      </c>
      <c r="E663" s="5"/>
    </row>
    <row r="664" ht="20" customHeight="1" spans="1:5">
      <c r="A664" s="5">
        <v>661</v>
      </c>
      <c r="B664" s="5" t="s">
        <v>7</v>
      </c>
      <c r="C664" s="5" t="str">
        <f>"王家旺"</f>
        <v>王家旺</v>
      </c>
      <c r="D664" s="5" t="s">
        <v>633</v>
      </c>
      <c r="E664" s="5"/>
    </row>
    <row r="665" ht="20" customHeight="1" spans="1:5">
      <c r="A665" s="5">
        <v>662</v>
      </c>
      <c r="B665" s="5" t="s">
        <v>7</v>
      </c>
      <c r="C665" s="5" t="str">
        <f>"麦明源"</f>
        <v>麦明源</v>
      </c>
      <c r="D665" s="5" t="s">
        <v>634</v>
      </c>
      <c r="E665" s="5"/>
    </row>
    <row r="666" ht="20" customHeight="1" spans="1:5">
      <c r="A666" s="5">
        <v>663</v>
      </c>
      <c r="B666" s="5" t="s">
        <v>7</v>
      </c>
      <c r="C666" s="5" t="str">
        <f>"王月"</f>
        <v>王月</v>
      </c>
      <c r="D666" s="5" t="s">
        <v>635</v>
      </c>
      <c r="E666" s="5"/>
    </row>
    <row r="667" ht="20" customHeight="1" spans="1:5">
      <c r="A667" s="5">
        <v>664</v>
      </c>
      <c r="B667" s="5" t="s">
        <v>7</v>
      </c>
      <c r="C667" s="5" t="str">
        <f>"符丽娜"</f>
        <v>符丽娜</v>
      </c>
      <c r="D667" s="5" t="s">
        <v>636</v>
      </c>
      <c r="E667" s="5"/>
    </row>
    <row r="668" ht="20" customHeight="1" spans="1:5">
      <c r="A668" s="5">
        <v>665</v>
      </c>
      <c r="B668" s="5" t="s">
        <v>7</v>
      </c>
      <c r="C668" s="5" t="str">
        <f>"陈淑影"</f>
        <v>陈淑影</v>
      </c>
      <c r="D668" s="5" t="s">
        <v>637</v>
      </c>
      <c r="E668" s="5"/>
    </row>
    <row r="669" ht="20" customHeight="1" spans="1:5">
      <c r="A669" s="5">
        <v>666</v>
      </c>
      <c r="B669" s="5" t="s">
        <v>7</v>
      </c>
      <c r="C669" s="5" t="str">
        <f>"王义燕"</f>
        <v>王义燕</v>
      </c>
      <c r="D669" s="5" t="s">
        <v>283</v>
      </c>
      <c r="E669" s="5"/>
    </row>
    <row r="670" ht="20" customHeight="1" spans="1:5">
      <c r="A670" s="5">
        <v>667</v>
      </c>
      <c r="B670" s="5" t="s">
        <v>7</v>
      </c>
      <c r="C670" s="5" t="str">
        <f>"羊焕妃"</f>
        <v>羊焕妃</v>
      </c>
      <c r="D670" s="5" t="s">
        <v>638</v>
      </c>
      <c r="E670" s="5"/>
    </row>
    <row r="671" ht="20" customHeight="1" spans="1:5">
      <c r="A671" s="5">
        <v>668</v>
      </c>
      <c r="B671" s="5" t="s">
        <v>7</v>
      </c>
      <c r="C671" s="5" t="str">
        <f>"王海妹"</f>
        <v>王海妹</v>
      </c>
      <c r="D671" s="5" t="s">
        <v>639</v>
      </c>
      <c r="E671" s="5"/>
    </row>
    <row r="672" ht="20" customHeight="1" spans="1:5">
      <c r="A672" s="5">
        <v>669</v>
      </c>
      <c r="B672" s="5" t="s">
        <v>640</v>
      </c>
      <c r="C672" s="5" t="str">
        <f>"黄佳幸"</f>
        <v>黄佳幸</v>
      </c>
      <c r="D672" s="5" t="s">
        <v>641</v>
      </c>
      <c r="E672" s="5"/>
    </row>
    <row r="673" ht="20" customHeight="1" spans="1:5">
      <c r="A673" s="5">
        <v>670</v>
      </c>
      <c r="B673" s="5" t="s">
        <v>640</v>
      </c>
      <c r="C673" s="5" t="str">
        <f>"韦传月"</f>
        <v>韦传月</v>
      </c>
      <c r="D673" s="5" t="s">
        <v>642</v>
      </c>
      <c r="E673" s="5"/>
    </row>
    <row r="674" ht="20" customHeight="1" spans="1:5">
      <c r="A674" s="5">
        <v>671</v>
      </c>
      <c r="B674" s="5" t="s">
        <v>640</v>
      </c>
      <c r="C674" s="5" t="str">
        <f>"王恒月"</f>
        <v>王恒月</v>
      </c>
      <c r="D674" s="5" t="s">
        <v>643</v>
      </c>
      <c r="E674" s="5"/>
    </row>
    <row r="675" ht="20" customHeight="1" spans="1:5">
      <c r="A675" s="5">
        <v>672</v>
      </c>
      <c r="B675" s="5" t="s">
        <v>640</v>
      </c>
      <c r="C675" s="5" t="str">
        <f>"占兴娜"</f>
        <v>占兴娜</v>
      </c>
      <c r="D675" s="5" t="s">
        <v>644</v>
      </c>
      <c r="E675" s="5"/>
    </row>
    <row r="676" ht="20" customHeight="1" spans="1:5">
      <c r="A676" s="5">
        <v>673</v>
      </c>
      <c r="B676" s="5" t="s">
        <v>640</v>
      </c>
      <c r="C676" s="5" t="str">
        <f>"许湘若"</f>
        <v>许湘若</v>
      </c>
      <c r="D676" s="5" t="s">
        <v>645</v>
      </c>
      <c r="E676" s="5"/>
    </row>
    <row r="677" ht="20" customHeight="1" spans="1:5">
      <c r="A677" s="5">
        <v>674</v>
      </c>
      <c r="B677" s="5" t="s">
        <v>640</v>
      </c>
      <c r="C677" s="5" t="str">
        <f>"王小精"</f>
        <v>王小精</v>
      </c>
      <c r="D677" s="5" t="s">
        <v>646</v>
      </c>
      <c r="E677" s="5"/>
    </row>
    <row r="678" ht="20" customHeight="1" spans="1:5">
      <c r="A678" s="5">
        <v>675</v>
      </c>
      <c r="B678" s="5" t="s">
        <v>640</v>
      </c>
      <c r="C678" s="5" t="str">
        <f>"文宠敏"</f>
        <v>文宠敏</v>
      </c>
      <c r="D678" s="5" t="s">
        <v>647</v>
      </c>
      <c r="E678" s="5"/>
    </row>
    <row r="679" ht="20" customHeight="1" spans="1:5">
      <c r="A679" s="5">
        <v>676</v>
      </c>
      <c r="B679" s="5" t="s">
        <v>640</v>
      </c>
      <c r="C679" s="5" t="str">
        <f>"孙菁"</f>
        <v>孙菁</v>
      </c>
      <c r="D679" s="5" t="s">
        <v>648</v>
      </c>
      <c r="E679" s="5"/>
    </row>
    <row r="680" ht="20" customHeight="1" spans="1:5">
      <c r="A680" s="5">
        <v>677</v>
      </c>
      <c r="B680" s="5" t="s">
        <v>640</v>
      </c>
      <c r="C680" s="5" t="str">
        <f>"许龙凤"</f>
        <v>许龙凤</v>
      </c>
      <c r="D680" s="5" t="s">
        <v>649</v>
      </c>
      <c r="E680" s="5"/>
    </row>
    <row r="681" ht="20" customHeight="1" spans="1:5">
      <c r="A681" s="5">
        <v>678</v>
      </c>
      <c r="B681" s="5" t="s">
        <v>640</v>
      </c>
      <c r="C681" s="5" t="str">
        <f>"陈云青"</f>
        <v>陈云青</v>
      </c>
      <c r="D681" s="5" t="s">
        <v>650</v>
      </c>
      <c r="E681" s="5"/>
    </row>
    <row r="682" ht="20" customHeight="1" spans="1:5">
      <c r="A682" s="5">
        <v>679</v>
      </c>
      <c r="B682" s="5" t="s">
        <v>640</v>
      </c>
      <c r="C682" s="5" t="str">
        <f>"黎旸"</f>
        <v>黎旸</v>
      </c>
      <c r="D682" s="5" t="s">
        <v>651</v>
      </c>
      <c r="E682" s="5"/>
    </row>
    <row r="683" ht="20" customHeight="1" spans="1:5">
      <c r="A683" s="5">
        <v>680</v>
      </c>
      <c r="B683" s="5" t="s">
        <v>640</v>
      </c>
      <c r="C683" s="5" t="str">
        <f>"李丽男"</f>
        <v>李丽男</v>
      </c>
      <c r="D683" s="5" t="s">
        <v>652</v>
      </c>
      <c r="E683" s="5"/>
    </row>
    <row r="684" ht="20" customHeight="1" spans="1:5">
      <c r="A684" s="5">
        <v>681</v>
      </c>
      <c r="B684" s="5" t="s">
        <v>640</v>
      </c>
      <c r="C684" s="5" t="str">
        <f>"朱琳江"</f>
        <v>朱琳江</v>
      </c>
      <c r="D684" s="5" t="s">
        <v>653</v>
      </c>
      <c r="E684" s="5"/>
    </row>
    <row r="685" ht="20" customHeight="1" spans="1:5">
      <c r="A685" s="5">
        <v>682</v>
      </c>
      <c r="B685" s="5" t="s">
        <v>640</v>
      </c>
      <c r="C685" s="5" t="str">
        <f>"吴泽妃"</f>
        <v>吴泽妃</v>
      </c>
      <c r="D685" s="5" t="s">
        <v>654</v>
      </c>
      <c r="E685" s="5"/>
    </row>
    <row r="686" ht="20" customHeight="1" spans="1:5">
      <c r="A686" s="5">
        <v>683</v>
      </c>
      <c r="B686" s="5" t="s">
        <v>640</v>
      </c>
      <c r="C686" s="5" t="str">
        <f>"吴春燕"</f>
        <v>吴春燕</v>
      </c>
      <c r="D686" s="5" t="s">
        <v>655</v>
      </c>
      <c r="E686" s="5"/>
    </row>
    <row r="687" ht="20" customHeight="1" spans="1:5">
      <c r="A687" s="5">
        <v>684</v>
      </c>
      <c r="B687" s="5" t="s">
        <v>640</v>
      </c>
      <c r="C687" s="5" t="str">
        <f>"符玲"</f>
        <v>符玲</v>
      </c>
      <c r="D687" s="5" t="s">
        <v>656</v>
      </c>
      <c r="E687" s="5"/>
    </row>
    <row r="688" ht="20" customHeight="1" spans="1:5">
      <c r="A688" s="5">
        <v>685</v>
      </c>
      <c r="B688" s="5" t="s">
        <v>640</v>
      </c>
      <c r="C688" s="5" t="str">
        <f>"王金云"</f>
        <v>王金云</v>
      </c>
      <c r="D688" s="5" t="s">
        <v>247</v>
      </c>
      <c r="E688" s="5"/>
    </row>
    <row r="689" ht="20" customHeight="1" spans="1:5">
      <c r="A689" s="5">
        <v>686</v>
      </c>
      <c r="B689" s="5" t="s">
        <v>640</v>
      </c>
      <c r="C689" s="5" t="str">
        <f>"颜杨环"</f>
        <v>颜杨环</v>
      </c>
      <c r="D689" s="5" t="s">
        <v>657</v>
      </c>
      <c r="E689" s="5"/>
    </row>
    <row r="690" ht="20" customHeight="1" spans="1:5">
      <c r="A690" s="5">
        <v>687</v>
      </c>
      <c r="B690" s="5" t="s">
        <v>640</v>
      </c>
      <c r="C690" s="5" t="str">
        <f>"陈波"</f>
        <v>陈波</v>
      </c>
      <c r="D690" s="5" t="s">
        <v>195</v>
      </c>
      <c r="E690" s="5"/>
    </row>
    <row r="691" ht="20" customHeight="1" spans="1:5">
      <c r="A691" s="5">
        <v>688</v>
      </c>
      <c r="B691" s="5" t="s">
        <v>640</v>
      </c>
      <c r="C691" s="5" t="str">
        <f>"陈海燕"</f>
        <v>陈海燕</v>
      </c>
      <c r="D691" s="5" t="s">
        <v>658</v>
      </c>
      <c r="E691" s="5"/>
    </row>
    <row r="692" ht="20" customHeight="1" spans="1:5">
      <c r="A692" s="5">
        <v>689</v>
      </c>
      <c r="B692" s="5" t="s">
        <v>640</v>
      </c>
      <c r="C692" s="5" t="str">
        <f>"何云央"</f>
        <v>何云央</v>
      </c>
      <c r="D692" s="5" t="s">
        <v>659</v>
      </c>
      <c r="E692" s="5"/>
    </row>
    <row r="693" ht="20" customHeight="1" spans="1:5">
      <c r="A693" s="5">
        <v>690</v>
      </c>
      <c r="B693" s="5" t="s">
        <v>640</v>
      </c>
      <c r="C693" s="5" t="str">
        <f>"苏海珍"</f>
        <v>苏海珍</v>
      </c>
      <c r="D693" s="5" t="s">
        <v>660</v>
      </c>
      <c r="E693" s="5"/>
    </row>
    <row r="694" ht="20" customHeight="1" spans="1:5">
      <c r="A694" s="5">
        <v>691</v>
      </c>
      <c r="B694" s="5" t="s">
        <v>640</v>
      </c>
      <c r="C694" s="5" t="str">
        <f>"韩玉珠"</f>
        <v>韩玉珠</v>
      </c>
      <c r="D694" s="5" t="s">
        <v>661</v>
      </c>
      <c r="E694" s="5"/>
    </row>
    <row r="695" ht="20" customHeight="1" spans="1:5">
      <c r="A695" s="5">
        <v>692</v>
      </c>
      <c r="B695" s="5" t="s">
        <v>640</v>
      </c>
      <c r="C695" s="5" t="str">
        <f>"林昌满"</f>
        <v>林昌满</v>
      </c>
      <c r="D695" s="5" t="s">
        <v>662</v>
      </c>
      <c r="E695" s="5"/>
    </row>
    <row r="696" ht="20" customHeight="1" spans="1:5">
      <c r="A696" s="5">
        <v>693</v>
      </c>
      <c r="B696" s="5" t="s">
        <v>640</v>
      </c>
      <c r="C696" s="5" t="str">
        <f>"符克花"</f>
        <v>符克花</v>
      </c>
      <c r="D696" s="5" t="s">
        <v>663</v>
      </c>
      <c r="E696" s="5"/>
    </row>
    <row r="697" ht="20" customHeight="1" spans="1:5">
      <c r="A697" s="5">
        <v>694</v>
      </c>
      <c r="B697" s="5" t="s">
        <v>640</v>
      </c>
      <c r="C697" s="5" t="str">
        <f>"周洪霞"</f>
        <v>周洪霞</v>
      </c>
      <c r="D697" s="5" t="s">
        <v>664</v>
      </c>
      <c r="E697" s="5"/>
    </row>
    <row r="698" ht="20" customHeight="1" spans="1:5">
      <c r="A698" s="5">
        <v>695</v>
      </c>
      <c r="B698" s="5" t="s">
        <v>640</v>
      </c>
      <c r="C698" s="5" t="str">
        <f>"关少纯"</f>
        <v>关少纯</v>
      </c>
      <c r="D698" s="5" t="s">
        <v>343</v>
      </c>
      <c r="E698" s="5"/>
    </row>
    <row r="699" ht="20" customHeight="1" spans="1:5">
      <c r="A699" s="5">
        <v>696</v>
      </c>
      <c r="B699" s="5" t="s">
        <v>640</v>
      </c>
      <c r="C699" s="5" t="str">
        <f>"艾雅丽"</f>
        <v>艾雅丽</v>
      </c>
      <c r="D699" s="5" t="s">
        <v>665</v>
      </c>
      <c r="E699" s="5"/>
    </row>
    <row r="700" ht="20" customHeight="1" spans="1:5">
      <c r="A700" s="5">
        <v>697</v>
      </c>
      <c r="B700" s="5" t="s">
        <v>640</v>
      </c>
      <c r="C700" s="5" t="str">
        <f>"郑倩"</f>
        <v>郑倩</v>
      </c>
      <c r="D700" s="5" t="s">
        <v>666</v>
      </c>
      <c r="E700" s="5"/>
    </row>
    <row r="701" ht="20" customHeight="1" spans="1:5">
      <c r="A701" s="5">
        <v>698</v>
      </c>
      <c r="B701" s="5" t="s">
        <v>640</v>
      </c>
      <c r="C701" s="5" t="str">
        <f>"张彩菊"</f>
        <v>张彩菊</v>
      </c>
      <c r="D701" s="5" t="s">
        <v>667</v>
      </c>
      <c r="E701" s="5"/>
    </row>
    <row r="702" ht="20" customHeight="1" spans="1:5">
      <c r="A702" s="5">
        <v>699</v>
      </c>
      <c r="B702" s="5" t="s">
        <v>640</v>
      </c>
      <c r="C702" s="5" t="str">
        <f>"吴春玲"</f>
        <v>吴春玲</v>
      </c>
      <c r="D702" s="5" t="s">
        <v>668</v>
      </c>
      <c r="E702" s="5"/>
    </row>
    <row r="703" ht="20" customHeight="1" spans="1:5">
      <c r="A703" s="5">
        <v>700</v>
      </c>
      <c r="B703" s="5" t="s">
        <v>640</v>
      </c>
      <c r="C703" s="5" t="str">
        <f>"吴文静"</f>
        <v>吴文静</v>
      </c>
      <c r="D703" s="5" t="s">
        <v>533</v>
      </c>
      <c r="E703" s="5"/>
    </row>
    <row r="704" ht="20" customHeight="1" spans="1:5">
      <c r="A704" s="5">
        <v>701</v>
      </c>
      <c r="B704" s="5" t="s">
        <v>640</v>
      </c>
      <c r="C704" s="5" t="str">
        <f>"蔡穗欣"</f>
        <v>蔡穗欣</v>
      </c>
      <c r="D704" s="5" t="s">
        <v>669</v>
      </c>
      <c r="E704" s="5"/>
    </row>
    <row r="705" ht="20" customHeight="1" spans="1:5">
      <c r="A705" s="5">
        <v>702</v>
      </c>
      <c r="B705" s="5" t="s">
        <v>640</v>
      </c>
      <c r="C705" s="5" t="str">
        <f>"梁海月"</f>
        <v>梁海月</v>
      </c>
      <c r="D705" s="5" t="s">
        <v>670</v>
      </c>
      <c r="E705" s="5"/>
    </row>
    <row r="706" ht="20" customHeight="1" spans="1:5">
      <c r="A706" s="5">
        <v>703</v>
      </c>
      <c r="B706" s="5" t="s">
        <v>640</v>
      </c>
      <c r="C706" s="5" t="str">
        <f>"王绿绿"</f>
        <v>王绿绿</v>
      </c>
      <c r="D706" s="5" t="s">
        <v>671</v>
      </c>
      <c r="E706" s="5"/>
    </row>
    <row r="707" ht="20" customHeight="1" spans="1:5">
      <c r="A707" s="5">
        <v>704</v>
      </c>
      <c r="B707" s="5" t="s">
        <v>640</v>
      </c>
      <c r="C707" s="5" t="str">
        <f>"卢世秋"</f>
        <v>卢世秋</v>
      </c>
      <c r="D707" s="5" t="s">
        <v>672</v>
      </c>
      <c r="E707" s="5"/>
    </row>
    <row r="708" ht="20" customHeight="1" spans="1:5">
      <c r="A708" s="5">
        <v>705</v>
      </c>
      <c r="B708" s="5" t="s">
        <v>640</v>
      </c>
      <c r="C708" s="5" t="str">
        <f>"林冰"</f>
        <v>林冰</v>
      </c>
      <c r="D708" s="5" t="s">
        <v>673</v>
      </c>
      <c r="E708" s="5"/>
    </row>
    <row r="709" ht="20" customHeight="1" spans="1:5">
      <c r="A709" s="5">
        <v>706</v>
      </c>
      <c r="B709" s="5" t="s">
        <v>640</v>
      </c>
      <c r="C709" s="5" t="str">
        <f>"林青"</f>
        <v>林青</v>
      </c>
      <c r="D709" s="5" t="s">
        <v>674</v>
      </c>
      <c r="E709" s="5"/>
    </row>
    <row r="710" ht="20" customHeight="1" spans="1:5">
      <c r="A710" s="5">
        <v>707</v>
      </c>
      <c r="B710" s="5" t="s">
        <v>640</v>
      </c>
      <c r="C710" s="5" t="str">
        <f>"王菊"</f>
        <v>王菊</v>
      </c>
      <c r="D710" s="5" t="s">
        <v>675</v>
      </c>
      <c r="E710" s="5"/>
    </row>
    <row r="711" ht="20" customHeight="1" spans="1:5">
      <c r="A711" s="5">
        <v>708</v>
      </c>
      <c r="B711" s="5" t="s">
        <v>640</v>
      </c>
      <c r="C711" s="5" t="str">
        <f>"李小倩"</f>
        <v>李小倩</v>
      </c>
      <c r="D711" s="5" t="s">
        <v>676</v>
      </c>
      <c r="E711" s="5"/>
    </row>
    <row r="712" ht="20" customHeight="1" spans="1:5">
      <c r="A712" s="5">
        <v>709</v>
      </c>
      <c r="B712" s="5" t="s">
        <v>640</v>
      </c>
      <c r="C712" s="5" t="str">
        <f>"陈敏"</f>
        <v>陈敏</v>
      </c>
      <c r="D712" s="5" t="s">
        <v>677</v>
      </c>
      <c r="E712" s="5"/>
    </row>
    <row r="713" ht="20" customHeight="1" spans="1:5">
      <c r="A713" s="5">
        <v>710</v>
      </c>
      <c r="B713" s="5" t="s">
        <v>640</v>
      </c>
      <c r="C713" s="5" t="str">
        <f>"符丽娜"</f>
        <v>符丽娜</v>
      </c>
      <c r="D713" s="5" t="s">
        <v>678</v>
      </c>
      <c r="E713" s="5"/>
    </row>
    <row r="714" ht="20" customHeight="1" spans="1:5">
      <c r="A714" s="5">
        <v>711</v>
      </c>
      <c r="B714" s="5" t="s">
        <v>640</v>
      </c>
      <c r="C714" s="5" t="str">
        <f>"李小杏"</f>
        <v>李小杏</v>
      </c>
      <c r="D714" s="5" t="s">
        <v>679</v>
      </c>
      <c r="E714" s="5"/>
    </row>
    <row r="715" ht="20" customHeight="1" spans="1:5">
      <c r="A715" s="5">
        <v>712</v>
      </c>
      <c r="B715" s="5" t="s">
        <v>640</v>
      </c>
      <c r="C715" s="5" t="str">
        <f>"冯强"</f>
        <v>冯强</v>
      </c>
      <c r="D715" s="5" t="s">
        <v>680</v>
      </c>
      <c r="E715" s="5"/>
    </row>
    <row r="716" ht="20" customHeight="1" spans="1:5">
      <c r="A716" s="5">
        <v>713</v>
      </c>
      <c r="B716" s="5" t="s">
        <v>640</v>
      </c>
      <c r="C716" s="5" t="str">
        <f>"王红丽"</f>
        <v>王红丽</v>
      </c>
      <c r="D716" s="5" t="s">
        <v>681</v>
      </c>
      <c r="E716" s="5"/>
    </row>
    <row r="717" ht="20" customHeight="1" spans="1:5">
      <c r="A717" s="5">
        <v>714</v>
      </c>
      <c r="B717" s="5" t="s">
        <v>640</v>
      </c>
      <c r="C717" s="5" t="str">
        <f>"梁立若"</f>
        <v>梁立若</v>
      </c>
      <c r="D717" s="5" t="s">
        <v>682</v>
      </c>
      <c r="E717" s="5"/>
    </row>
    <row r="718" ht="20" customHeight="1" spans="1:5">
      <c r="A718" s="5">
        <v>715</v>
      </c>
      <c r="B718" s="5" t="s">
        <v>640</v>
      </c>
      <c r="C718" s="5" t="str">
        <f>"韩云雨"</f>
        <v>韩云雨</v>
      </c>
      <c r="D718" s="5" t="s">
        <v>683</v>
      </c>
      <c r="E718" s="5"/>
    </row>
    <row r="719" ht="20" customHeight="1" spans="1:5">
      <c r="A719" s="5">
        <v>716</v>
      </c>
      <c r="B719" s="5" t="s">
        <v>640</v>
      </c>
      <c r="C719" s="5" t="str">
        <f>"潘玉霞"</f>
        <v>潘玉霞</v>
      </c>
      <c r="D719" s="5" t="s">
        <v>684</v>
      </c>
      <c r="E719" s="5"/>
    </row>
    <row r="720" ht="20" customHeight="1" spans="1:5">
      <c r="A720" s="5">
        <v>717</v>
      </c>
      <c r="B720" s="5" t="s">
        <v>640</v>
      </c>
      <c r="C720" s="5" t="str">
        <f>"王娟"</f>
        <v>王娟</v>
      </c>
      <c r="D720" s="5" t="s">
        <v>685</v>
      </c>
      <c r="E720" s="5"/>
    </row>
    <row r="721" ht="20" customHeight="1" spans="1:5">
      <c r="A721" s="5">
        <v>718</v>
      </c>
      <c r="B721" s="5" t="s">
        <v>640</v>
      </c>
      <c r="C721" s="5" t="str">
        <f>"许海丽"</f>
        <v>许海丽</v>
      </c>
      <c r="D721" s="5" t="s">
        <v>295</v>
      </c>
      <c r="E721" s="5"/>
    </row>
    <row r="722" ht="20" customHeight="1" spans="1:5">
      <c r="A722" s="5">
        <v>719</v>
      </c>
      <c r="B722" s="5" t="s">
        <v>640</v>
      </c>
      <c r="C722" s="5" t="str">
        <f>"廖燕妮"</f>
        <v>廖燕妮</v>
      </c>
      <c r="D722" s="5" t="s">
        <v>686</v>
      </c>
      <c r="E722" s="5"/>
    </row>
    <row r="723" ht="20" customHeight="1" spans="1:5">
      <c r="A723" s="5">
        <v>720</v>
      </c>
      <c r="B723" s="5" t="s">
        <v>640</v>
      </c>
      <c r="C723" s="5" t="str">
        <f>"张木爱"</f>
        <v>张木爱</v>
      </c>
      <c r="D723" s="5" t="s">
        <v>687</v>
      </c>
      <c r="E723" s="5"/>
    </row>
    <row r="724" ht="20" customHeight="1" spans="1:5">
      <c r="A724" s="5">
        <v>721</v>
      </c>
      <c r="B724" s="5" t="s">
        <v>640</v>
      </c>
      <c r="C724" s="5" t="str">
        <f>"蒙秋颖"</f>
        <v>蒙秋颖</v>
      </c>
      <c r="D724" s="5" t="s">
        <v>688</v>
      </c>
      <c r="E724" s="5"/>
    </row>
    <row r="725" ht="20" customHeight="1" spans="1:5">
      <c r="A725" s="5">
        <v>722</v>
      </c>
      <c r="B725" s="5" t="s">
        <v>640</v>
      </c>
      <c r="C725" s="5" t="str">
        <f>"杨小露"</f>
        <v>杨小露</v>
      </c>
      <c r="D725" s="5" t="s">
        <v>689</v>
      </c>
      <c r="E725" s="5"/>
    </row>
    <row r="726" ht="20" customHeight="1" spans="1:5">
      <c r="A726" s="5">
        <v>723</v>
      </c>
      <c r="B726" s="5" t="s">
        <v>640</v>
      </c>
      <c r="C726" s="5" t="str">
        <f>"孙林燕"</f>
        <v>孙林燕</v>
      </c>
      <c r="D726" s="5" t="s">
        <v>690</v>
      </c>
      <c r="E726" s="5"/>
    </row>
    <row r="727" ht="20" customHeight="1" spans="1:5">
      <c r="A727" s="5">
        <v>724</v>
      </c>
      <c r="B727" s="5" t="s">
        <v>640</v>
      </c>
      <c r="C727" s="5" t="str">
        <f>"吴柳梅"</f>
        <v>吴柳梅</v>
      </c>
      <c r="D727" s="5" t="s">
        <v>691</v>
      </c>
      <c r="E727" s="5"/>
    </row>
    <row r="728" ht="20" customHeight="1" spans="1:5">
      <c r="A728" s="5">
        <v>725</v>
      </c>
      <c r="B728" s="5" t="s">
        <v>640</v>
      </c>
      <c r="C728" s="5" t="str">
        <f>"郑引梅"</f>
        <v>郑引梅</v>
      </c>
      <c r="D728" s="5" t="s">
        <v>692</v>
      </c>
      <c r="E728" s="5"/>
    </row>
    <row r="729" ht="20" customHeight="1" spans="1:5">
      <c r="A729" s="5">
        <v>726</v>
      </c>
      <c r="B729" s="5" t="s">
        <v>640</v>
      </c>
      <c r="C729" s="5" t="str">
        <f>"王妍"</f>
        <v>王妍</v>
      </c>
      <c r="D729" s="5" t="s">
        <v>693</v>
      </c>
      <c r="E729" s="5"/>
    </row>
    <row r="730" ht="20" customHeight="1" spans="1:5">
      <c r="A730" s="5">
        <v>727</v>
      </c>
      <c r="B730" s="5" t="s">
        <v>640</v>
      </c>
      <c r="C730" s="5" t="str">
        <f>"王海花"</f>
        <v>王海花</v>
      </c>
      <c r="D730" s="5" t="s">
        <v>694</v>
      </c>
      <c r="E730" s="5"/>
    </row>
    <row r="731" ht="20" customHeight="1" spans="1:5">
      <c r="A731" s="5">
        <v>728</v>
      </c>
      <c r="B731" s="5" t="s">
        <v>640</v>
      </c>
      <c r="C731" s="5" t="str">
        <f>"陈丽娟"</f>
        <v>陈丽娟</v>
      </c>
      <c r="D731" s="5" t="s">
        <v>695</v>
      </c>
      <c r="E731" s="5"/>
    </row>
    <row r="732" ht="20" customHeight="1" spans="1:5">
      <c r="A732" s="5">
        <v>729</v>
      </c>
      <c r="B732" s="5" t="s">
        <v>640</v>
      </c>
      <c r="C732" s="5" t="str">
        <f>"王金凤"</f>
        <v>王金凤</v>
      </c>
      <c r="D732" s="5" t="s">
        <v>696</v>
      </c>
      <c r="E732" s="5"/>
    </row>
    <row r="733" ht="20" customHeight="1" spans="1:5">
      <c r="A733" s="5">
        <v>730</v>
      </c>
      <c r="B733" s="5" t="s">
        <v>640</v>
      </c>
      <c r="C733" s="5" t="str">
        <f>"黄媛媛"</f>
        <v>黄媛媛</v>
      </c>
      <c r="D733" s="5" t="s">
        <v>697</v>
      </c>
      <c r="E733" s="5"/>
    </row>
    <row r="734" ht="20" customHeight="1" spans="1:5">
      <c r="A734" s="5">
        <v>731</v>
      </c>
      <c r="B734" s="5" t="s">
        <v>640</v>
      </c>
      <c r="C734" s="5" t="str">
        <f>"曾小娇"</f>
        <v>曾小娇</v>
      </c>
      <c r="D734" s="5" t="s">
        <v>698</v>
      </c>
      <c r="E734" s="5"/>
    </row>
    <row r="735" ht="20" customHeight="1" spans="1:5">
      <c r="A735" s="5">
        <v>732</v>
      </c>
      <c r="B735" s="5" t="s">
        <v>640</v>
      </c>
      <c r="C735" s="5" t="str">
        <f>"王仕晶"</f>
        <v>王仕晶</v>
      </c>
      <c r="D735" s="5" t="s">
        <v>699</v>
      </c>
      <c r="E735" s="5"/>
    </row>
    <row r="736" ht="20" customHeight="1" spans="1:5">
      <c r="A736" s="5">
        <v>733</v>
      </c>
      <c r="B736" s="5" t="s">
        <v>640</v>
      </c>
      <c r="C736" s="5" t="str">
        <f>"文建玲"</f>
        <v>文建玲</v>
      </c>
      <c r="D736" s="5" t="s">
        <v>700</v>
      </c>
      <c r="E736" s="5"/>
    </row>
    <row r="737" ht="20" customHeight="1" spans="1:5">
      <c r="A737" s="5">
        <v>734</v>
      </c>
      <c r="B737" s="5" t="s">
        <v>640</v>
      </c>
      <c r="C737" s="5" t="str">
        <f>"梁红"</f>
        <v>梁红</v>
      </c>
      <c r="D737" s="5" t="s">
        <v>701</v>
      </c>
      <c r="E737" s="5"/>
    </row>
    <row r="738" ht="20" customHeight="1" spans="1:5">
      <c r="A738" s="5">
        <v>735</v>
      </c>
      <c r="B738" s="5" t="s">
        <v>640</v>
      </c>
      <c r="C738" s="5" t="str">
        <f>"邓蕊"</f>
        <v>邓蕊</v>
      </c>
      <c r="D738" s="5" t="s">
        <v>702</v>
      </c>
      <c r="E738" s="5"/>
    </row>
    <row r="739" ht="20" customHeight="1" spans="1:5">
      <c r="A739" s="5">
        <v>736</v>
      </c>
      <c r="B739" s="5" t="s">
        <v>640</v>
      </c>
      <c r="C739" s="5" t="str">
        <f>"吴秋缘"</f>
        <v>吴秋缘</v>
      </c>
      <c r="D739" s="5" t="s">
        <v>703</v>
      </c>
      <c r="E739" s="5"/>
    </row>
    <row r="740" ht="20" customHeight="1" spans="1:5">
      <c r="A740" s="5">
        <v>737</v>
      </c>
      <c r="B740" s="5" t="s">
        <v>640</v>
      </c>
      <c r="C740" s="5" t="str">
        <f>"王慧"</f>
        <v>王慧</v>
      </c>
      <c r="D740" s="5" t="s">
        <v>704</v>
      </c>
      <c r="E740" s="5"/>
    </row>
    <row r="741" ht="20" customHeight="1" spans="1:5">
      <c r="A741" s="5">
        <v>738</v>
      </c>
      <c r="B741" s="5" t="s">
        <v>640</v>
      </c>
      <c r="C741" s="5" t="str">
        <f>"陈丽"</f>
        <v>陈丽</v>
      </c>
      <c r="D741" s="5" t="s">
        <v>705</v>
      </c>
      <c r="E741" s="5"/>
    </row>
    <row r="742" ht="20" customHeight="1" spans="1:5">
      <c r="A742" s="5">
        <v>739</v>
      </c>
      <c r="B742" s="5" t="s">
        <v>640</v>
      </c>
      <c r="C742" s="5" t="str">
        <f>"钟唯双"</f>
        <v>钟唯双</v>
      </c>
      <c r="D742" s="5" t="s">
        <v>358</v>
      </c>
      <c r="E742" s="5"/>
    </row>
    <row r="743" ht="20" customHeight="1" spans="1:5">
      <c r="A743" s="5">
        <v>740</v>
      </c>
      <c r="B743" s="5" t="s">
        <v>640</v>
      </c>
      <c r="C743" s="5" t="str">
        <f>"王丽群"</f>
        <v>王丽群</v>
      </c>
      <c r="D743" s="5" t="s">
        <v>706</v>
      </c>
      <c r="E743" s="5"/>
    </row>
    <row r="744" ht="20" customHeight="1" spans="1:5">
      <c r="A744" s="5">
        <v>741</v>
      </c>
      <c r="B744" s="5" t="s">
        <v>640</v>
      </c>
      <c r="C744" s="5" t="str">
        <f>"颜楚"</f>
        <v>颜楚</v>
      </c>
      <c r="D744" s="5" t="s">
        <v>707</v>
      </c>
      <c r="E744" s="5"/>
    </row>
    <row r="745" ht="20" customHeight="1" spans="1:5">
      <c r="A745" s="5">
        <v>742</v>
      </c>
      <c r="B745" s="5" t="s">
        <v>640</v>
      </c>
      <c r="C745" s="5" t="str">
        <f>"吴可婧"</f>
        <v>吴可婧</v>
      </c>
      <c r="D745" s="5" t="s">
        <v>708</v>
      </c>
      <c r="E745" s="5"/>
    </row>
    <row r="746" ht="20" customHeight="1" spans="1:5">
      <c r="A746" s="5">
        <v>743</v>
      </c>
      <c r="B746" s="5" t="s">
        <v>640</v>
      </c>
      <c r="C746" s="5" t="str">
        <f>"王香"</f>
        <v>王香</v>
      </c>
      <c r="D746" s="5" t="s">
        <v>709</v>
      </c>
      <c r="E746" s="5"/>
    </row>
    <row r="747" ht="20" customHeight="1" spans="1:5">
      <c r="A747" s="5">
        <v>744</v>
      </c>
      <c r="B747" s="5" t="s">
        <v>640</v>
      </c>
      <c r="C747" s="5" t="str">
        <f>"林丹莉"</f>
        <v>林丹莉</v>
      </c>
      <c r="D747" s="5" t="s">
        <v>710</v>
      </c>
      <c r="E747" s="5"/>
    </row>
    <row r="748" ht="20" customHeight="1" spans="1:5">
      <c r="A748" s="5">
        <v>745</v>
      </c>
      <c r="B748" s="5" t="s">
        <v>640</v>
      </c>
      <c r="C748" s="5" t="str">
        <f>"张宗燕"</f>
        <v>张宗燕</v>
      </c>
      <c r="D748" s="5" t="s">
        <v>711</v>
      </c>
      <c r="E748" s="5"/>
    </row>
    <row r="749" ht="20" customHeight="1" spans="1:5">
      <c r="A749" s="5">
        <v>746</v>
      </c>
      <c r="B749" s="5" t="s">
        <v>640</v>
      </c>
      <c r="C749" s="5" t="str">
        <f>"王火珍"</f>
        <v>王火珍</v>
      </c>
      <c r="D749" s="5" t="s">
        <v>596</v>
      </c>
      <c r="E749" s="5"/>
    </row>
    <row r="750" ht="20" customHeight="1" spans="1:5">
      <c r="A750" s="5">
        <v>747</v>
      </c>
      <c r="B750" s="5" t="s">
        <v>640</v>
      </c>
      <c r="C750" s="5" t="str">
        <f>"符有彩"</f>
        <v>符有彩</v>
      </c>
      <c r="D750" s="5" t="s">
        <v>712</v>
      </c>
      <c r="E750" s="5"/>
    </row>
    <row r="751" ht="20" customHeight="1" spans="1:5">
      <c r="A751" s="5">
        <v>748</v>
      </c>
      <c r="B751" s="5" t="s">
        <v>640</v>
      </c>
      <c r="C751" s="5" t="str">
        <f>"陈敏"</f>
        <v>陈敏</v>
      </c>
      <c r="D751" s="5" t="s">
        <v>405</v>
      </c>
      <c r="E751" s="5"/>
    </row>
    <row r="752" ht="20" customHeight="1" spans="1:5">
      <c r="A752" s="5">
        <v>749</v>
      </c>
      <c r="B752" s="5" t="s">
        <v>640</v>
      </c>
      <c r="C752" s="5" t="str">
        <f>"朱佳敏"</f>
        <v>朱佳敏</v>
      </c>
      <c r="D752" s="5" t="s">
        <v>713</v>
      </c>
      <c r="E752" s="5"/>
    </row>
    <row r="753" ht="20" customHeight="1" spans="1:5">
      <c r="A753" s="5">
        <v>750</v>
      </c>
      <c r="B753" s="5" t="s">
        <v>640</v>
      </c>
      <c r="C753" s="5" t="str">
        <f>"胡丹妹"</f>
        <v>胡丹妹</v>
      </c>
      <c r="D753" s="5" t="s">
        <v>714</v>
      </c>
      <c r="E753" s="5"/>
    </row>
    <row r="754" ht="20" customHeight="1" spans="1:5">
      <c r="A754" s="5">
        <v>751</v>
      </c>
      <c r="B754" s="5" t="s">
        <v>715</v>
      </c>
      <c r="C754" s="5" t="str">
        <f>"陈贤煌"</f>
        <v>陈贤煌</v>
      </c>
      <c r="D754" s="5" t="s">
        <v>716</v>
      </c>
      <c r="E754" s="5"/>
    </row>
    <row r="755" ht="20" customHeight="1" spans="1:5">
      <c r="A755" s="5">
        <v>752</v>
      </c>
      <c r="B755" s="5" t="s">
        <v>715</v>
      </c>
      <c r="C755" s="5" t="str">
        <f>"熊书逸"</f>
        <v>熊书逸</v>
      </c>
      <c r="D755" s="5" t="s">
        <v>717</v>
      </c>
      <c r="E755" s="5"/>
    </row>
    <row r="756" ht="20" customHeight="1" spans="1:5">
      <c r="A756" s="5">
        <v>753</v>
      </c>
      <c r="B756" s="5" t="s">
        <v>715</v>
      </c>
      <c r="C756" s="5" t="str">
        <f>"王玉鸿"</f>
        <v>王玉鸿</v>
      </c>
      <c r="D756" s="5" t="s">
        <v>718</v>
      </c>
      <c r="E756" s="5"/>
    </row>
    <row r="757" ht="20" customHeight="1" spans="1:5">
      <c r="A757" s="5">
        <v>754</v>
      </c>
      <c r="B757" s="5" t="s">
        <v>715</v>
      </c>
      <c r="C757" s="5" t="str">
        <f>"王小弟"</f>
        <v>王小弟</v>
      </c>
      <c r="D757" s="5" t="s">
        <v>719</v>
      </c>
      <c r="E757" s="5"/>
    </row>
    <row r="758" ht="20" customHeight="1" spans="1:5">
      <c r="A758" s="5">
        <v>755</v>
      </c>
      <c r="B758" s="5" t="s">
        <v>715</v>
      </c>
      <c r="C758" s="5" t="str">
        <f>"王小蔓"</f>
        <v>王小蔓</v>
      </c>
      <c r="D758" s="5" t="s">
        <v>118</v>
      </c>
      <c r="E758" s="5"/>
    </row>
    <row r="759" ht="20" customHeight="1" spans="1:5">
      <c r="A759" s="5">
        <v>756</v>
      </c>
      <c r="B759" s="5" t="s">
        <v>715</v>
      </c>
      <c r="C759" s="5" t="str">
        <f>"岑容萍"</f>
        <v>岑容萍</v>
      </c>
      <c r="D759" s="5" t="s">
        <v>242</v>
      </c>
      <c r="E759" s="5"/>
    </row>
    <row r="760" ht="20" customHeight="1" spans="1:5">
      <c r="A760" s="5">
        <v>757</v>
      </c>
      <c r="B760" s="5" t="s">
        <v>715</v>
      </c>
      <c r="C760" s="5" t="str">
        <f>"韦兰珠"</f>
        <v>韦兰珠</v>
      </c>
      <c r="D760" s="5" t="s">
        <v>720</v>
      </c>
      <c r="E760" s="5"/>
    </row>
    <row r="761" ht="20" customHeight="1" spans="1:5">
      <c r="A761" s="5">
        <v>758</v>
      </c>
      <c r="B761" s="5" t="s">
        <v>715</v>
      </c>
      <c r="C761" s="5" t="str">
        <f>"吴圣裕"</f>
        <v>吴圣裕</v>
      </c>
      <c r="D761" s="5" t="s">
        <v>721</v>
      </c>
      <c r="E761" s="5"/>
    </row>
    <row r="762" ht="20" customHeight="1" spans="1:5">
      <c r="A762" s="5">
        <v>759</v>
      </c>
      <c r="B762" s="5" t="s">
        <v>715</v>
      </c>
      <c r="C762" s="5" t="str">
        <f>"陈少灵"</f>
        <v>陈少灵</v>
      </c>
      <c r="D762" s="5" t="s">
        <v>722</v>
      </c>
      <c r="E762" s="5"/>
    </row>
    <row r="763" ht="20" customHeight="1" spans="1:5">
      <c r="A763" s="5">
        <v>760</v>
      </c>
      <c r="B763" s="5" t="s">
        <v>715</v>
      </c>
      <c r="C763" s="5" t="str">
        <f>"卢丹"</f>
        <v>卢丹</v>
      </c>
      <c r="D763" s="5" t="s">
        <v>723</v>
      </c>
      <c r="E763" s="5"/>
    </row>
    <row r="764" ht="20" customHeight="1" spans="1:5">
      <c r="A764" s="5">
        <v>761</v>
      </c>
      <c r="B764" s="5" t="s">
        <v>715</v>
      </c>
      <c r="C764" s="5" t="str">
        <f>"黄秀丽"</f>
        <v>黄秀丽</v>
      </c>
      <c r="D764" s="5" t="s">
        <v>724</v>
      </c>
      <c r="E764" s="5"/>
    </row>
    <row r="765" ht="20" customHeight="1" spans="1:5">
      <c r="A765" s="5">
        <v>762</v>
      </c>
      <c r="B765" s="5" t="s">
        <v>715</v>
      </c>
      <c r="C765" s="5" t="str">
        <f>"吴怡欢"</f>
        <v>吴怡欢</v>
      </c>
      <c r="D765" s="5" t="s">
        <v>725</v>
      </c>
      <c r="E765" s="5"/>
    </row>
    <row r="766" ht="20" customHeight="1" spans="1:5">
      <c r="A766" s="5">
        <v>763</v>
      </c>
      <c r="B766" s="5" t="s">
        <v>715</v>
      </c>
      <c r="C766" s="5" t="str">
        <f>"黄芳"</f>
        <v>黄芳</v>
      </c>
      <c r="D766" s="5" t="s">
        <v>726</v>
      </c>
      <c r="E766" s="5"/>
    </row>
    <row r="767" ht="20" customHeight="1" spans="1:5">
      <c r="A767" s="5">
        <v>764</v>
      </c>
      <c r="B767" s="5" t="s">
        <v>715</v>
      </c>
      <c r="C767" s="5" t="str">
        <f>"程琼花"</f>
        <v>程琼花</v>
      </c>
      <c r="D767" s="5" t="s">
        <v>727</v>
      </c>
      <c r="E767" s="5"/>
    </row>
    <row r="768" ht="20" customHeight="1" spans="1:5">
      <c r="A768" s="5">
        <v>765</v>
      </c>
      <c r="B768" s="5" t="s">
        <v>715</v>
      </c>
      <c r="C768" s="5" t="str">
        <f>"巫捷灵"</f>
        <v>巫捷灵</v>
      </c>
      <c r="D768" s="5" t="s">
        <v>728</v>
      </c>
      <c r="E768" s="5"/>
    </row>
    <row r="769" ht="20" customHeight="1" spans="1:5">
      <c r="A769" s="5">
        <v>766</v>
      </c>
      <c r="B769" s="5" t="s">
        <v>715</v>
      </c>
      <c r="C769" s="5" t="str">
        <f>"吴清妹"</f>
        <v>吴清妹</v>
      </c>
      <c r="D769" s="5" t="s">
        <v>729</v>
      </c>
      <c r="E769" s="5"/>
    </row>
    <row r="770" ht="20" customHeight="1" spans="1:5">
      <c r="A770" s="5">
        <v>767</v>
      </c>
      <c r="B770" s="5" t="s">
        <v>715</v>
      </c>
      <c r="C770" s="5" t="str">
        <f>"陈梅香"</f>
        <v>陈梅香</v>
      </c>
      <c r="D770" s="5" t="s">
        <v>730</v>
      </c>
      <c r="E770" s="5"/>
    </row>
    <row r="771" ht="20" customHeight="1" spans="1:5">
      <c r="A771" s="5">
        <v>768</v>
      </c>
      <c r="B771" s="5" t="s">
        <v>715</v>
      </c>
      <c r="C771" s="5" t="str">
        <f>"赵颖"</f>
        <v>赵颖</v>
      </c>
      <c r="D771" s="5" t="s">
        <v>723</v>
      </c>
      <c r="E771" s="5"/>
    </row>
    <row r="772" ht="20" customHeight="1" spans="1:5">
      <c r="A772" s="5">
        <v>769</v>
      </c>
      <c r="B772" s="5" t="s">
        <v>715</v>
      </c>
      <c r="C772" s="5" t="str">
        <f>"郑源红"</f>
        <v>郑源红</v>
      </c>
      <c r="D772" s="5" t="s">
        <v>731</v>
      </c>
      <c r="E772" s="5"/>
    </row>
    <row r="773" ht="20" customHeight="1" spans="1:5">
      <c r="A773" s="5">
        <v>770</v>
      </c>
      <c r="B773" s="5" t="s">
        <v>715</v>
      </c>
      <c r="C773" s="5" t="str">
        <f>"张冬苗"</f>
        <v>张冬苗</v>
      </c>
      <c r="D773" s="5" t="s">
        <v>732</v>
      </c>
      <c r="E773" s="5"/>
    </row>
    <row r="774" ht="20" customHeight="1" spans="1:5">
      <c r="A774" s="5">
        <v>771</v>
      </c>
      <c r="B774" s="5" t="s">
        <v>715</v>
      </c>
      <c r="C774" s="5" t="str">
        <f>"吴卓"</f>
        <v>吴卓</v>
      </c>
      <c r="D774" s="5" t="s">
        <v>733</v>
      </c>
      <c r="E774" s="5"/>
    </row>
    <row r="775" ht="20" customHeight="1" spans="1:5">
      <c r="A775" s="5">
        <v>772</v>
      </c>
      <c r="B775" s="5" t="s">
        <v>715</v>
      </c>
      <c r="C775" s="5" t="str">
        <f>"李晓冉"</f>
        <v>李晓冉</v>
      </c>
      <c r="D775" s="5" t="s">
        <v>734</v>
      </c>
      <c r="E775" s="5"/>
    </row>
    <row r="776" ht="20" customHeight="1" spans="1:5">
      <c r="A776" s="5">
        <v>773</v>
      </c>
      <c r="B776" s="5" t="s">
        <v>715</v>
      </c>
      <c r="C776" s="5" t="str">
        <f>"吴丽"</f>
        <v>吴丽</v>
      </c>
      <c r="D776" s="5" t="s">
        <v>735</v>
      </c>
      <c r="E776" s="5"/>
    </row>
    <row r="777" ht="20" customHeight="1" spans="1:5">
      <c r="A777" s="5">
        <v>774</v>
      </c>
      <c r="B777" s="5" t="s">
        <v>715</v>
      </c>
      <c r="C777" s="5" t="str">
        <f>"张丽军"</f>
        <v>张丽军</v>
      </c>
      <c r="D777" s="5" t="s">
        <v>369</v>
      </c>
      <c r="E777" s="5"/>
    </row>
    <row r="778" ht="20" customHeight="1" spans="1:5">
      <c r="A778" s="5">
        <v>775</v>
      </c>
      <c r="B778" s="5" t="s">
        <v>715</v>
      </c>
      <c r="C778" s="5" t="str">
        <f>"潘润珠"</f>
        <v>潘润珠</v>
      </c>
      <c r="D778" s="5" t="s">
        <v>736</v>
      </c>
      <c r="E778" s="5"/>
    </row>
    <row r="779" ht="20" customHeight="1" spans="1:5">
      <c r="A779" s="5">
        <v>776</v>
      </c>
      <c r="B779" s="5" t="s">
        <v>715</v>
      </c>
      <c r="C779" s="5" t="str">
        <f>"张飞"</f>
        <v>张飞</v>
      </c>
      <c r="D779" s="5" t="s">
        <v>737</v>
      </c>
      <c r="E779" s="5"/>
    </row>
    <row r="780" ht="20" customHeight="1" spans="1:5">
      <c r="A780" s="5">
        <v>777</v>
      </c>
      <c r="B780" s="5" t="s">
        <v>715</v>
      </c>
      <c r="C780" s="5" t="str">
        <f>"郭小暖"</f>
        <v>郭小暖</v>
      </c>
      <c r="D780" s="5" t="s">
        <v>738</v>
      </c>
      <c r="E780" s="5"/>
    </row>
    <row r="781" ht="20" customHeight="1" spans="1:5">
      <c r="A781" s="5">
        <v>778</v>
      </c>
      <c r="B781" s="5" t="s">
        <v>715</v>
      </c>
      <c r="C781" s="5" t="str">
        <f>"李睿"</f>
        <v>李睿</v>
      </c>
      <c r="D781" s="5" t="s">
        <v>739</v>
      </c>
      <c r="E781" s="5"/>
    </row>
    <row r="782" ht="20" customHeight="1" spans="1:5">
      <c r="A782" s="5">
        <v>779</v>
      </c>
      <c r="B782" s="5" t="s">
        <v>715</v>
      </c>
      <c r="C782" s="5" t="str">
        <f>"王开竹"</f>
        <v>王开竹</v>
      </c>
      <c r="D782" s="5" t="s">
        <v>740</v>
      </c>
      <c r="E782" s="5"/>
    </row>
    <row r="783" ht="20" customHeight="1" spans="1:5">
      <c r="A783" s="5">
        <v>780</v>
      </c>
      <c r="B783" s="5" t="s">
        <v>715</v>
      </c>
      <c r="C783" s="5" t="str">
        <f>"陈慧红"</f>
        <v>陈慧红</v>
      </c>
      <c r="D783" s="5" t="s">
        <v>741</v>
      </c>
      <c r="E783" s="5"/>
    </row>
    <row r="784" ht="20" customHeight="1" spans="1:5">
      <c r="A784" s="5">
        <v>781</v>
      </c>
      <c r="B784" s="5" t="s">
        <v>715</v>
      </c>
      <c r="C784" s="5" t="str">
        <f>"符露玲"</f>
        <v>符露玲</v>
      </c>
      <c r="D784" s="5" t="s">
        <v>229</v>
      </c>
      <c r="E784" s="5"/>
    </row>
    <row r="785" ht="20" customHeight="1" spans="1:5">
      <c r="A785" s="5">
        <v>782</v>
      </c>
      <c r="B785" s="5" t="s">
        <v>715</v>
      </c>
      <c r="C785" s="5" t="str">
        <f>"董儒霞"</f>
        <v>董儒霞</v>
      </c>
      <c r="D785" s="5" t="s">
        <v>742</v>
      </c>
      <c r="E785" s="5"/>
    </row>
    <row r="786" ht="20" customHeight="1" spans="1:5">
      <c r="A786" s="5">
        <v>783</v>
      </c>
      <c r="B786" s="5" t="s">
        <v>715</v>
      </c>
      <c r="C786" s="5" t="str">
        <f>"高乾震"</f>
        <v>高乾震</v>
      </c>
      <c r="D786" s="5" t="s">
        <v>321</v>
      </c>
      <c r="E786" s="5"/>
    </row>
    <row r="787" ht="20" customHeight="1" spans="1:5">
      <c r="A787" s="5">
        <v>784</v>
      </c>
      <c r="B787" s="5" t="s">
        <v>715</v>
      </c>
      <c r="C787" s="5" t="str">
        <f>"周婷"</f>
        <v>周婷</v>
      </c>
      <c r="D787" s="5" t="s">
        <v>743</v>
      </c>
      <c r="E787" s="5"/>
    </row>
    <row r="788" ht="20" customHeight="1" spans="1:5">
      <c r="A788" s="5">
        <v>785</v>
      </c>
      <c r="B788" s="5" t="s">
        <v>715</v>
      </c>
      <c r="C788" s="5" t="str">
        <f>"林秀香"</f>
        <v>林秀香</v>
      </c>
      <c r="D788" s="5" t="s">
        <v>654</v>
      </c>
      <c r="E788" s="5"/>
    </row>
    <row r="789" ht="20" customHeight="1" spans="1:5">
      <c r="A789" s="5">
        <v>786</v>
      </c>
      <c r="B789" s="5" t="s">
        <v>715</v>
      </c>
      <c r="C789" s="5" t="str">
        <f>"黄茜茜"</f>
        <v>黄茜茜</v>
      </c>
      <c r="D789" s="5" t="s">
        <v>152</v>
      </c>
      <c r="E789" s="5"/>
    </row>
    <row r="790" ht="20" customHeight="1" spans="1:5">
      <c r="A790" s="5">
        <v>787</v>
      </c>
      <c r="B790" s="5" t="s">
        <v>715</v>
      </c>
      <c r="C790" s="5" t="str">
        <f>"羊金记"</f>
        <v>羊金记</v>
      </c>
      <c r="D790" s="5" t="s">
        <v>744</v>
      </c>
      <c r="E790" s="5"/>
    </row>
    <row r="791" ht="20" customHeight="1" spans="1:5">
      <c r="A791" s="5">
        <v>788</v>
      </c>
      <c r="B791" s="5" t="s">
        <v>715</v>
      </c>
      <c r="C791" s="5" t="str">
        <f>"曾海娟"</f>
        <v>曾海娟</v>
      </c>
      <c r="D791" s="5" t="s">
        <v>745</v>
      </c>
      <c r="E791" s="5"/>
    </row>
    <row r="792" ht="20" customHeight="1" spans="1:5">
      <c r="A792" s="5">
        <v>789</v>
      </c>
      <c r="B792" s="5" t="s">
        <v>715</v>
      </c>
      <c r="C792" s="5" t="str">
        <f>"王扬萍"</f>
        <v>王扬萍</v>
      </c>
      <c r="D792" s="5" t="s">
        <v>746</v>
      </c>
      <c r="E792" s="5"/>
    </row>
    <row r="793" ht="20" customHeight="1" spans="1:5">
      <c r="A793" s="5">
        <v>790</v>
      </c>
      <c r="B793" s="5" t="s">
        <v>715</v>
      </c>
      <c r="C793" s="5" t="str">
        <f>"李红叶"</f>
        <v>李红叶</v>
      </c>
      <c r="D793" s="5" t="s">
        <v>747</v>
      </c>
      <c r="E793" s="5"/>
    </row>
    <row r="794" ht="20" customHeight="1" spans="1:5">
      <c r="A794" s="5">
        <v>791</v>
      </c>
      <c r="B794" s="5" t="s">
        <v>748</v>
      </c>
      <c r="C794" s="5" t="str">
        <f>"吴晓凤"</f>
        <v>吴晓凤</v>
      </c>
      <c r="D794" s="5" t="s">
        <v>749</v>
      </c>
      <c r="E794" s="5"/>
    </row>
    <row r="795" ht="20" customHeight="1" spans="1:5">
      <c r="A795" s="5">
        <v>792</v>
      </c>
      <c r="B795" s="5" t="s">
        <v>748</v>
      </c>
      <c r="C795" s="5" t="str">
        <f>"文芳艳"</f>
        <v>文芳艳</v>
      </c>
      <c r="D795" s="5" t="s">
        <v>750</v>
      </c>
      <c r="E795" s="5"/>
    </row>
    <row r="796" ht="20" customHeight="1" spans="1:5">
      <c r="A796" s="5">
        <v>793</v>
      </c>
      <c r="B796" s="5" t="s">
        <v>748</v>
      </c>
      <c r="C796" s="5" t="str">
        <f>"陈二妹"</f>
        <v>陈二妹</v>
      </c>
      <c r="D796" s="5" t="s">
        <v>751</v>
      </c>
      <c r="E796" s="5"/>
    </row>
    <row r="797" ht="20" customHeight="1" spans="1:5">
      <c r="A797" s="5">
        <v>794</v>
      </c>
      <c r="B797" s="5" t="s">
        <v>748</v>
      </c>
      <c r="C797" s="5" t="str">
        <f>"郭美雯"</f>
        <v>郭美雯</v>
      </c>
      <c r="D797" s="5" t="s">
        <v>752</v>
      </c>
      <c r="E797" s="5"/>
    </row>
    <row r="798" ht="20" customHeight="1" spans="1:5">
      <c r="A798" s="5">
        <v>795</v>
      </c>
      <c r="B798" s="5" t="s">
        <v>748</v>
      </c>
      <c r="C798" s="5" t="str">
        <f>"王紫燕"</f>
        <v>王紫燕</v>
      </c>
      <c r="D798" s="5" t="s">
        <v>753</v>
      </c>
      <c r="E798" s="5"/>
    </row>
    <row r="799" ht="20" customHeight="1" spans="1:5">
      <c r="A799" s="5">
        <v>796</v>
      </c>
      <c r="B799" s="5" t="s">
        <v>748</v>
      </c>
      <c r="C799" s="5" t="str">
        <f>"冯吉茹"</f>
        <v>冯吉茹</v>
      </c>
      <c r="D799" s="5" t="s">
        <v>754</v>
      </c>
      <c r="E799" s="5"/>
    </row>
    <row r="800" ht="20" customHeight="1" spans="1:5">
      <c r="A800" s="5">
        <v>797</v>
      </c>
      <c r="B800" s="5" t="s">
        <v>748</v>
      </c>
      <c r="C800" s="5" t="str">
        <f>"郭素云"</f>
        <v>郭素云</v>
      </c>
      <c r="D800" s="5" t="s">
        <v>755</v>
      </c>
      <c r="E800" s="5"/>
    </row>
    <row r="801" ht="20" customHeight="1" spans="1:5">
      <c r="A801" s="5">
        <v>798</v>
      </c>
      <c r="B801" s="5" t="s">
        <v>748</v>
      </c>
      <c r="C801" s="5" t="str">
        <f>"洪南"</f>
        <v>洪南</v>
      </c>
      <c r="D801" s="5" t="s">
        <v>756</v>
      </c>
      <c r="E801" s="5"/>
    </row>
    <row r="802" ht="20" customHeight="1" spans="1:5">
      <c r="A802" s="5">
        <v>799</v>
      </c>
      <c r="B802" s="5" t="s">
        <v>748</v>
      </c>
      <c r="C802" s="5" t="str">
        <f>"周小芳"</f>
        <v>周小芳</v>
      </c>
      <c r="D802" s="5" t="s">
        <v>757</v>
      </c>
      <c r="E802" s="5"/>
    </row>
    <row r="803" ht="20" customHeight="1" spans="1:5">
      <c r="A803" s="5">
        <v>800</v>
      </c>
      <c r="B803" s="5" t="s">
        <v>748</v>
      </c>
      <c r="C803" s="5" t="str">
        <f>"杨婧"</f>
        <v>杨婧</v>
      </c>
      <c r="D803" s="5" t="s">
        <v>758</v>
      </c>
      <c r="E803" s="5"/>
    </row>
    <row r="804" ht="20" customHeight="1" spans="1:5">
      <c r="A804" s="5">
        <v>801</v>
      </c>
      <c r="B804" s="5" t="s">
        <v>748</v>
      </c>
      <c r="C804" s="5" t="str">
        <f>"秦财珍"</f>
        <v>秦财珍</v>
      </c>
      <c r="D804" s="5" t="s">
        <v>759</v>
      </c>
      <c r="E804" s="5"/>
    </row>
    <row r="805" ht="20" customHeight="1" spans="1:5">
      <c r="A805" s="5">
        <v>802</v>
      </c>
      <c r="B805" s="5" t="s">
        <v>748</v>
      </c>
      <c r="C805" s="5" t="str">
        <f>"刘彩菊"</f>
        <v>刘彩菊</v>
      </c>
      <c r="D805" s="5" t="s">
        <v>760</v>
      </c>
      <c r="E805" s="5"/>
    </row>
    <row r="806" ht="20" customHeight="1" spans="1:5">
      <c r="A806" s="5">
        <v>803</v>
      </c>
      <c r="B806" s="5" t="s">
        <v>748</v>
      </c>
      <c r="C806" s="5" t="str">
        <f>"王天麒"</f>
        <v>王天麒</v>
      </c>
      <c r="D806" s="5" t="s">
        <v>761</v>
      </c>
      <c r="E806" s="5"/>
    </row>
    <row r="807" ht="20" customHeight="1" spans="1:5">
      <c r="A807" s="5">
        <v>804</v>
      </c>
      <c r="B807" s="5" t="s">
        <v>748</v>
      </c>
      <c r="C807" s="5" t="str">
        <f>"姚丽暖"</f>
        <v>姚丽暖</v>
      </c>
      <c r="D807" s="5" t="s">
        <v>762</v>
      </c>
      <c r="E807" s="5"/>
    </row>
    <row r="808" ht="20" customHeight="1" spans="1:5">
      <c r="A808" s="5">
        <v>805</v>
      </c>
      <c r="B808" s="5" t="s">
        <v>748</v>
      </c>
      <c r="C808" s="5" t="str">
        <f>"谢灵春"</f>
        <v>谢灵春</v>
      </c>
      <c r="D808" s="5" t="s">
        <v>763</v>
      </c>
      <c r="E808" s="5"/>
    </row>
    <row r="809" ht="20" customHeight="1" spans="1:5">
      <c r="A809" s="5">
        <v>806</v>
      </c>
      <c r="B809" s="5" t="s">
        <v>748</v>
      </c>
      <c r="C809" s="5" t="str">
        <f>"冯世权"</f>
        <v>冯世权</v>
      </c>
      <c r="D809" s="5" t="s">
        <v>764</v>
      </c>
      <c r="E809" s="5"/>
    </row>
    <row r="810" ht="20" customHeight="1" spans="1:5">
      <c r="A810" s="5">
        <v>807</v>
      </c>
      <c r="B810" s="5" t="s">
        <v>748</v>
      </c>
      <c r="C810" s="5" t="str">
        <f>"谢俏洁"</f>
        <v>谢俏洁</v>
      </c>
      <c r="D810" s="5" t="s">
        <v>765</v>
      </c>
      <c r="E810" s="5"/>
    </row>
    <row r="811" ht="20" customHeight="1" spans="1:5">
      <c r="A811" s="5">
        <v>808</v>
      </c>
      <c r="B811" s="5" t="s">
        <v>748</v>
      </c>
      <c r="C811" s="5" t="str">
        <f>"李海伦"</f>
        <v>李海伦</v>
      </c>
      <c r="D811" s="5" t="s">
        <v>766</v>
      </c>
      <c r="E811" s="5"/>
    </row>
    <row r="812" ht="20" customHeight="1" spans="1:5">
      <c r="A812" s="5">
        <v>809</v>
      </c>
      <c r="B812" s="5" t="s">
        <v>748</v>
      </c>
      <c r="C812" s="5" t="str">
        <f>"谭昭玮"</f>
        <v>谭昭玮</v>
      </c>
      <c r="D812" s="5" t="s">
        <v>767</v>
      </c>
      <c r="E812" s="5"/>
    </row>
    <row r="813" ht="20" customHeight="1" spans="1:5">
      <c r="A813" s="5">
        <v>810</v>
      </c>
      <c r="B813" s="5" t="s">
        <v>748</v>
      </c>
      <c r="C813" s="5" t="str">
        <f>"邝敦平"</f>
        <v>邝敦平</v>
      </c>
      <c r="D813" s="5" t="s">
        <v>768</v>
      </c>
      <c r="E813" s="5"/>
    </row>
    <row r="814" ht="20" customHeight="1" spans="1:5">
      <c r="A814" s="5">
        <v>811</v>
      </c>
      <c r="B814" s="5" t="s">
        <v>748</v>
      </c>
      <c r="C814" s="5" t="str">
        <f>"陈春花"</f>
        <v>陈春花</v>
      </c>
      <c r="D814" s="5" t="s">
        <v>769</v>
      </c>
      <c r="E814" s="5"/>
    </row>
    <row r="815" ht="20" customHeight="1" spans="1:5">
      <c r="A815" s="5">
        <v>812</v>
      </c>
      <c r="B815" s="5" t="s">
        <v>748</v>
      </c>
      <c r="C815" s="5" t="str">
        <f>"赵菊爱"</f>
        <v>赵菊爱</v>
      </c>
      <c r="D815" s="5" t="s">
        <v>770</v>
      </c>
      <c r="E815" s="5"/>
    </row>
    <row r="816" ht="20" customHeight="1" spans="1:5">
      <c r="A816" s="5">
        <v>813</v>
      </c>
      <c r="B816" s="5" t="s">
        <v>748</v>
      </c>
      <c r="C816" s="5" t="str">
        <f>"郑小朵"</f>
        <v>郑小朵</v>
      </c>
      <c r="D816" s="5" t="s">
        <v>771</v>
      </c>
      <c r="E816" s="5"/>
    </row>
    <row r="817" ht="20" customHeight="1" spans="1:5">
      <c r="A817" s="5">
        <v>814</v>
      </c>
      <c r="B817" s="5" t="s">
        <v>748</v>
      </c>
      <c r="C817" s="5" t="str">
        <f>"王永和"</f>
        <v>王永和</v>
      </c>
      <c r="D817" s="5" t="s">
        <v>83</v>
      </c>
      <c r="E817" s="5"/>
    </row>
    <row r="818" ht="20" customHeight="1" spans="1:5">
      <c r="A818" s="5">
        <v>815</v>
      </c>
      <c r="B818" s="5" t="s">
        <v>748</v>
      </c>
      <c r="C818" s="5" t="str">
        <f>"王秋婷"</f>
        <v>王秋婷</v>
      </c>
      <c r="D818" s="5" t="s">
        <v>772</v>
      </c>
      <c r="E818" s="5"/>
    </row>
    <row r="819" ht="20" customHeight="1" spans="1:5">
      <c r="A819" s="5">
        <v>816</v>
      </c>
      <c r="B819" s="5" t="s">
        <v>748</v>
      </c>
      <c r="C819" s="5" t="str">
        <f>"杜文瑞"</f>
        <v>杜文瑞</v>
      </c>
      <c r="D819" s="5" t="s">
        <v>773</v>
      </c>
      <c r="E819" s="5"/>
    </row>
    <row r="820" ht="20" customHeight="1" spans="1:5">
      <c r="A820" s="5">
        <v>817</v>
      </c>
      <c r="B820" s="5" t="s">
        <v>748</v>
      </c>
      <c r="C820" s="5" t="str">
        <f>"王育根"</f>
        <v>王育根</v>
      </c>
      <c r="D820" s="5" t="s">
        <v>774</v>
      </c>
      <c r="E820" s="5"/>
    </row>
    <row r="821" ht="20" customHeight="1" spans="1:5">
      <c r="A821" s="5">
        <v>818</v>
      </c>
      <c r="B821" s="5" t="s">
        <v>748</v>
      </c>
      <c r="C821" s="5" t="str">
        <f>"郎君"</f>
        <v>郎君</v>
      </c>
      <c r="D821" s="5" t="s">
        <v>775</v>
      </c>
      <c r="E821" s="5"/>
    </row>
    <row r="822" ht="20" customHeight="1" spans="1:5">
      <c r="A822" s="5">
        <v>819</v>
      </c>
      <c r="B822" s="5" t="s">
        <v>748</v>
      </c>
      <c r="C822" s="5" t="str">
        <f>"梁昌威"</f>
        <v>梁昌威</v>
      </c>
      <c r="D822" s="5" t="s">
        <v>776</v>
      </c>
      <c r="E822" s="5"/>
    </row>
    <row r="823" ht="20" customHeight="1" spans="1:5">
      <c r="A823" s="5">
        <v>820</v>
      </c>
      <c r="B823" s="5" t="s">
        <v>748</v>
      </c>
      <c r="C823" s="5" t="str">
        <f>"梁小红"</f>
        <v>梁小红</v>
      </c>
      <c r="D823" s="5" t="s">
        <v>777</v>
      </c>
      <c r="E823" s="5"/>
    </row>
    <row r="824" ht="20" customHeight="1" spans="1:5">
      <c r="A824" s="5">
        <v>821</v>
      </c>
      <c r="B824" s="5" t="s">
        <v>748</v>
      </c>
      <c r="C824" s="5" t="str">
        <f>"陈元萍"</f>
        <v>陈元萍</v>
      </c>
      <c r="D824" s="5" t="s">
        <v>313</v>
      </c>
      <c r="E824" s="5"/>
    </row>
    <row r="825" ht="20" customHeight="1" spans="1:5">
      <c r="A825" s="5">
        <v>822</v>
      </c>
      <c r="B825" s="5" t="s">
        <v>748</v>
      </c>
      <c r="C825" s="5" t="str">
        <f>"梁亚程"</f>
        <v>梁亚程</v>
      </c>
      <c r="D825" s="5" t="s">
        <v>778</v>
      </c>
      <c r="E825" s="5"/>
    </row>
    <row r="826" ht="20" customHeight="1" spans="1:5">
      <c r="A826" s="5">
        <v>823</v>
      </c>
      <c r="B826" s="5" t="s">
        <v>748</v>
      </c>
      <c r="C826" s="5" t="str">
        <f>"赵香艳"</f>
        <v>赵香艳</v>
      </c>
      <c r="D826" s="5" t="s">
        <v>779</v>
      </c>
      <c r="E826" s="5"/>
    </row>
    <row r="827" ht="20" customHeight="1" spans="1:5">
      <c r="A827" s="5">
        <v>824</v>
      </c>
      <c r="B827" s="5" t="s">
        <v>748</v>
      </c>
      <c r="C827" s="5" t="str">
        <f>"杜宗良"</f>
        <v>杜宗良</v>
      </c>
      <c r="D827" s="5" t="s">
        <v>780</v>
      </c>
      <c r="E827" s="5"/>
    </row>
    <row r="828" ht="20" customHeight="1" spans="1:5">
      <c r="A828" s="5">
        <v>825</v>
      </c>
      <c r="B828" s="5" t="s">
        <v>748</v>
      </c>
      <c r="C828" s="5" t="str">
        <f>"林倩仪"</f>
        <v>林倩仪</v>
      </c>
      <c r="D828" s="5" t="s">
        <v>781</v>
      </c>
      <c r="E828" s="5"/>
    </row>
    <row r="829" ht="20" customHeight="1" spans="1:5">
      <c r="A829" s="5">
        <v>826</v>
      </c>
      <c r="B829" s="5" t="s">
        <v>748</v>
      </c>
      <c r="C829" s="5" t="str">
        <f>"王转"</f>
        <v>王转</v>
      </c>
      <c r="D829" s="5" t="s">
        <v>782</v>
      </c>
      <c r="E829" s="5"/>
    </row>
    <row r="830" ht="20" customHeight="1" spans="1:5">
      <c r="A830" s="5">
        <v>827</v>
      </c>
      <c r="B830" s="5" t="s">
        <v>748</v>
      </c>
      <c r="C830" s="5" t="str">
        <f>"林声智"</f>
        <v>林声智</v>
      </c>
      <c r="D830" s="5" t="s">
        <v>783</v>
      </c>
      <c r="E830" s="5"/>
    </row>
    <row r="831" ht="20" customHeight="1" spans="1:5">
      <c r="A831" s="5">
        <v>828</v>
      </c>
      <c r="B831" s="5" t="s">
        <v>748</v>
      </c>
      <c r="C831" s="5" t="str">
        <f>"王小花"</f>
        <v>王小花</v>
      </c>
      <c r="D831" s="5" t="s">
        <v>784</v>
      </c>
      <c r="E831" s="5"/>
    </row>
    <row r="832" ht="20" customHeight="1" spans="1:5">
      <c r="A832" s="5">
        <v>829</v>
      </c>
      <c r="B832" s="5" t="s">
        <v>748</v>
      </c>
      <c r="C832" s="5" t="str">
        <f>"李彩美"</f>
        <v>李彩美</v>
      </c>
      <c r="D832" s="5" t="s">
        <v>785</v>
      </c>
      <c r="E832" s="5"/>
    </row>
    <row r="833" ht="20" customHeight="1" spans="1:5">
      <c r="A833" s="5">
        <v>830</v>
      </c>
      <c r="B833" s="5" t="s">
        <v>748</v>
      </c>
      <c r="C833" s="5" t="str">
        <f>"黄槟槟"</f>
        <v>黄槟槟</v>
      </c>
      <c r="D833" s="5" t="s">
        <v>786</v>
      </c>
      <c r="E833" s="5"/>
    </row>
    <row r="834" ht="20" customHeight="1" spans="1:5">
      <c r="A834" s="5">
        <v>831</v>
      </c>
      <c r="B834" s="5" t="s">
        <v>748</v>
      </c>
      <c r="C834" s="5" t="str">
        <f>"陈亚丽"</f>
        <v>陈亚丽</v>
      </c>
      <c r="D834" s="5" t="s">
        <v>787</v>
      </c>
      <c r="E834" s="5"/>
    </row>
    <row r="835" ht="20" customHeight="1" spans="1:5">
      <c r="A835" s="5">
        <v>832</v>
      </c>
      <c r="B835" s="5" t="s">
        <v>748</v>
      </c>
      <c r="C835" s="5" t="str">
        <f>"王欣慧"</f>
        <v>王欣慧</v>
      </c>
      <c r="D835" s="5" t="s">
        <v>788</v>
      </c>
      <c r="E835" s="5"/>
    </row>
    <row r="836" ht="20" customHeight="1" spans="1:5">
      <c r="A836" s="5">
        <v>833</v>
      </c>
      <c r="B836" s="5" t="s">
        <v>748</v>
      </c>
      <c r="C836" s="5" t="str">
        <f>"王永蓉"</f>
        <v>王永蓉</v>
      </c>
      <c r="D836" s="5" t="s">
        <v>789</v>
      </c>
      <c r="E836" s="5"/>
    </row>
    <row r="837" ht="20" customHeight="1" spans="1:5">
      <c r="A837" s="5">
        <v>834</v>
      </c>
      <c r="B837" s="5" t="s">
        <v>748</v>
      </c>
      <c r="C837" s="5" t="str">
        <f>"唐带丹"</f>
        <v>唐带丹</v>
      </c>
      <c r="D837" s="5" t="s">
        <v>790</v>
      </c>
      <c r="E837" s="5"/>
    </row>
    <row r="838" ht="20" customHeight="1" spans="1:5">
      <c r="A838" s="5">
        <v>835</v>
      </c>
      <c r="B838" s="5" t="s">
        <v>748</v>
      </c>
      <c r="C838" s="5" t="str">
        <f>"李冰"</f>
        <v>李冰</v>
      </c>
      <c r="D838" s="5" t="s">
        <v>791</v>
      </c>
      <c r="E838" s="5"/>
    </row>
    <row r="839" ht="20" customHeight="1" spans="1:5">
      <c r="A839" s="5">
        <v>836</v>
      </c>
      <c r="B839" s="5" t="s">
        <v>748</v>
      </c>
      <c r="C839" s="5" t="str">
        <f>"郑立有"</f>
        <v>郑立有</v>
      </c>
      <c r="D839" s="5" t="s">
        <v>792</v>
      </c>
      <c r="E839" s="5"/>
    </row>
    <row r="840" ht="20" customHeight="1" spans="1:5">
      <c r="A840" s="5">
        <v>837</v>
      </c>
      <c r="B840" s="5" t="s">
        <v>793</v>
      </c>
      <c r="C840" s="5" t="str">
        <f>"陈益萍"</f>
        <v>陈益萍</v>
      </c>
      <c r="D840" s="5" t="s">
        <v>794</v>
      </c>
      <c r="E840" s="5"/>
    </row>
    <row r="841" ht="20" customHeight="1" spans="1:5">
      <c r="A841" s="5">
        <v>838</v>
      </c>
      <c r="B841" s="5" t="s">
        <v>793</v>
      </c>
      <c r="C841" s="5" t="str">
        <f>"王美花"</f>
        <v>王美花</v>
      </c>
      <c r="D841" s="5" t="s">
        <v>795</v>
      </c>
      <c r="E841" s="5"/>
    </row>
    <row r="842" ht="20" customHeight="1" spans="1:5">
      <c r="A842" s="5">
        <v>839</v>
      </c>
      <c r="B842" s="5" t="s">
        <v>793</v>
      </c>
      <c r="C842" s="5" t="str">
        <f>"黎仕暖"</f>
        <v>黎仕暖</v>
      </c>
      <c r="D842" s="5" t="s">
        <v>796</v>
      </c>
      <c r="E842" s="5"/>
    </row>
    <row r="843" ht="20" customHeight="1" spans="1:5">
      <c r="A843" s="5">
        <v>840</v>
      </c>
      <c r="B843" s="5" t="s">
        <v>793</v>
      </c>
      <c r="C843" s="5" t="str">
        <f>"王哲民"</f>
        <v>王哲民</v>
      </c>
      <c r="D843" s="5" t="s">
        <v>797</v>
      </c>
      <c r="E843" s="5"/>
    </row>
    <row r="844" ht="20" customHeight="1" spans="1:5">
      <c r="A844" s="5">
        <v>841</v>
      </c>
      <c r="B844" s="5" t="s">
        <v>793</v>
      </c>
      <c r="C844" s="5" t="str">
        <f>"董志湘"</f>
        <v>董志湘</v>
      </c>
      <c r="D844" s="5" t="s">
        <v>798</v>
      </c>
      <c r="E844" s="5"/>
    </row>
    <row r="845" ht="20" customHeight="1" spans="1:5">
      <c r="A845" s="5">
        <v>842</v>
      </c>
      <c r="B845" s="5" t="s">
        <v>799</v>
      </c>
      <c r="C845" s="5" t="str">
        <f>"陈玉敏"</f>
        <v>陈玉敏</v>
      </c>
      <c r="D845" s="5" t="s">
        <v>800</v>
      </c>
      <c r="E845" s="5"/>
    </row>
    <row r="846" ht="20" customHeight="1" spans="1:5">
      <c r="A846" s="5">
        <v>843</v>
      </c>
      <c r="B846" s="5" t="s">
        <v>799</v>
      </c>
      <c r="C846" s="5" t="str">
        <f>"彭春丹"</f>
        <v>彭春丹</v>
      </c>
      <c r="D846" s="5" t="s">
        <v>801</v>
      </c>
      <c r="E846" s="5"/>
    </row>
    <row r="847" ht="20" customHeight="1" spans="1:5">
      <c r="A847" s="5">
        <v>844</v>
      </c>
      <c r="B847" s="5" t="s">
        <v>799</v>
      </c>
      <c r="C847" s="5" t="str">
        <f>"羊玉花"</f>
        <v>羊玉花</v>
      </c>
      <c r="D847" s="5" t="s">
        <v>802</v>
      </c>
      <c r="E847" s="5"/>
    </row>
    <row r="848" ht="20" customHeight="1" spans="1:5">
      <c r="A848" s="5">
        <v>845</v>
      </c>
      <c r="B848" s="5" t="s">
        <v>799</v>
      </c>
      <c r="C848" s="5" t="str">
        <f>"刘顺男"</f>
        <v>刘顺男</v>
      </c>
      <c r="D848" s="5" t="s">
        <v>803</v>
      </c>
      <c r="E848" s="5"/>
    </row>
    <row r="849" ht="20" customHeight="1" spans="1:5">
      <c r="A849" s="5">
        <v>846</v>
      </c>
      <c r="B849" s="5" t="s">
        <v>799</v>
      </c>
      <c r="C849" s="5" t="str">
        <f>"罗世儿"</f>
        <v>罗世儿</v>
      </c>
      <c r="D849" s="5" t="s">
        <v>804</v>
      </c>
      <c r="E849" s="5"/>
    </row>
    <row r="850" ht="20" customHeight="1" spans="1:5">
      <c r="A850" s="5">
        <v>847</v>
      </c>
      <c r="B850" s="5" t="s">
        <v>799</v>
      </c>
      <c r="C850" s="5" t="str">
        <f>"王江艳"</f>
        <v>王江艳</v>
      </c>
      <c r="D850" s="5" t="s">
        <v>805</v>
      </c>
      <c r="E850" s="5"/>
    </row>
    <row r="851" ht="20" customHeight="1" spans="1:5">
      <c r="A851" s="5">
        <v>848</v>
      </c>
      <c r="B851" s="5" t="s">
        <v>806</v>
      </c>
      <c r="C851" s="5" t="str">
        <f>"王珏"</f>
        <v>王珏</v>
      </c>
      <c r="D851" s="5" t="s">
        <v>807</v>
      </c>
      <c r="E851" s="5"/>
    </row>
    <row r="852" ht="20" customHeight="1" spans="1:5">
      <c r="A852" s="5">
        <v>849</v>
      </c>
      <c r="B852" s="5" t="s">
        <v>806</v>
      </c>
      <c r="C852" s="5" t="str">
        <f>"李光秀"</f>
        <v>李光秀</v>
      </c>
      <c r="D852" s="5" t="s">
        <v>620</v>
      </c>
      <c r="E852" s="5"/>
    </row>
    <row r="853" ht="20" customHeight="1" spans="1:5">
      <c r="A853" s="5">
        <v>850</v>
      </c>
      <c r="B853" s="5" t="s">
        <v>806</v>
      </c>
      <c r="C853" s="5" t="str">
        <f>"吴秋香"</f>
        <v>吴秋香</v>
      </c>
      <c r="D853" s="5" t="s">
        <v>808</v>
      </c>
      <c r="E853" s="5"/>
    </row>
    <row r="854" ht="20" customHeight="1" spans="1:5">
      <c r="A854" s="5">
        <v>851</v>
      </c>
      <c r="B854" s="5" t="s">
        <v>806</v>
      </c>
      <c r="C854" s="5" t="str">
        <f>"陈瑶"</f>
        <v>陈瑶</v>
      </c>
      <c r="D854" s="5" t="s">
        <v>809</v>
      </c>
      <c r="E854" s="5"/>
    </row>
    <row r="855" ht="20" customHeight="1" spans="1:5">
      <c r="A855" s="5">
        <v>852</v>
      </c>
      <c r="B855" s="5" t="s">
        <v>806</v>
      </c>
      <c r="C855" s="5" t="str">
        <f>"陈颖"</f>
        <v>陈颖</v>
      </c>
      <c r="D855" s="5" t="s">
        <v>208</v>
      </c>
      <c r="E855" s="5"/>
    </row>
    <row r="856" ht="20" customHeight="1" spans="1:5">
      <c r="A856" s="5">
        <v>853</v>
      </c>
      <c r="B856" s="5" t="s">
        <v>806</v>
      </c>
      <c r="C856" s="5" t="str">
        <f>"翁慧娴"</f>
        <v>翁慧娴</v>
      </c>
      <c r="D856" s="5" t="s">
        <v>810</v>
      </c>
      <c r="E856" s="5"/>
    </row>
    <row r="857" ht="20" customHeight="1" spans="1:5">
      <c r="A857" s="5">
        <v>854</v>
      </c>
      <c r="B857" s="5" t="s">
        <v>806</v>
      </c>
      <c r="C857" s="5" t="str">
        <f>"梁珊叶"</f>
        <v>梁珊叶</v>
      </c>
      <c r="D857" s="5" t="s">
        <v>811</v>
      </c>
      <c r="E857" s="5"/>
    </row>
    <row r="858" ht="20" customHeight="1" spans="1:5">
      <c r="A858" s="5">
        <v>855</v>
      </c>
      <c r="B858" s="5" t="s">
        <v>806</v>
      </c>
      <c r="C858" s="5" t="str">
        <f>"符群青"</f>
        <v>符群青</v>
      </c>
      <c r="D858" s="5" t="s">
        <v>261</v>
      </c>
      <c r="E858" s="5"/>
    </row>
    <row r="859" ht="20" customHeight="1" spans="1:5">
      <c r="A859" s="5">
        <v>856</v>
      </c>
      <c r="B859" s="5" t="s">
        <v>806</v>
      </c>
      <c r="C859" s="5" t="str">
        <f>"韩金妹"</f>
        <v>韩金妹</v>
      </c>
      <c r="D859" s="5" t="s">
        <v>812</v>
      </c>
      <c r="E859" s="5"/>
    </row>
    <row r="860" ht="20" customHeight="1" spans="1:5">
      <c r="A860" s="5">
        <v>857</v>
      </c>
      <c r="B860" s="5" t="s">
        <v>806</v>
      </c>
      <c r="C860" s="5" t="str">
        <f>"符诗敏"</f>
        <v>符诗敏</v>
      </c>
      <c r="D860" s="5" t="s">
        <v>813</v>
      </c>
      <c r="E860" s="5"/>
    </row>
    <row r="861" ht="20" customHeight="1" spans="1:5">
      <c r="A861" s="5">
        <v>858</v>
      </c>
      <c r="B861" s="5" t="s">
        <v>806</v>
      </c>
      <c r="C861" s="5" t="str">
        <f>"周斐悦"</f>
        <v>周斐悦</v>
      </c>
      <c r="D861" s="5" t="s">
        <v>814</v>
      </c>
      <c r="E861" s="5"/>
    </row>
    <row r="862" ht="20" customHeight="1" spans="1:5">
      <c r="A862" s="5">
        <v>859</v>
      </c>
      <c r="B862" s="5" t="s">
        <v>806</v>
      </c>
      <c r="C862" s="5" t="str">
        <f>"王宗祥"</f>
        <v>王宗祥</v>
      </c>
      <c r="D862" s="5" t="s">
        <v>815</v>
      </c>
      <c r="E862" s="5"/>
    </row>
    <row r="863" ht="20" customHeight="1" spans="1:5">
      <c r="A863" s="5">
        <v>860</v>
      </c>
      <c r="B863" s="5" t="s">
        <v>806</v>
      </c>
      <c r="C863" s="5" t="str">
        <f>"陈云婷"</f>
        <v>陈云婷</v>
      </c>
      <c r="D863" s="5" t="s">
        <v>816</v>
      </c>
      <c r="E863" s="5"/>
    </row>
    <row r="864" ht="20" customHeight="1" spans="1:5">
      <c r="A864" s="5">
        <v>861</v>
      </c>
      <c r="B864" s="5" t="s">
        <v>806</v>
      </c>
      <c r="C864" s="5" t="str">
        <f>"李天菲"</f>
        <v>李天菲</v>
      </c>
      <c r="D864" s="5" t="s">
        <v>679</v>
      </c>
      <c r="E864" s="5"/>
    </row>
    <row r="865" ht="20" customHeight="1" spans="1:5">
      <c r="A865" s="5">
        <v>862</v>
      </c>
      <c r="B865" s="5" t="s">
        <v>806</v>
      </c>
      <c r="C865" s="5" t="str">
        <f>"陈惠娇"</f>
        <v>陈惠娇</v>
      </c>
      <c r="D865" s="5" t="s">
        <v>817</v>
      </c>
      <c r="E865" s="5"/>
    </row>
    <row r="866" ht="20" customHeight="1" spans="1:5">
      <c r="A866" s="5">
        <v>863</v>
      </c>
      <c r="B866" s="5" t="s">
        <v>806</v>
      </c>
      <c r="C866" s="5" t="str">
        <f>"纪明懿"</f>
        <v>纪明懿</v>
      </c>
      <c r="D866" s="5" t="s">
        <v>818</v>
      </c>
      <c r="E866" s="5"/>
    </row>
    <row r="867" ht="20" customHeight="1" spans="1:5">
      <c r="A867" s="5">
        <v>864</v>
      </c>
      <c r="B867" s="5" t="s">
        <v>806</v>
      </c>
      <c r="C867" s="5" t="str">
        <f>"史春梅"</f>
        <v>史春梅</v>
      </c>
      <c r="D867" s="5" t="s">
        <v>819</v>
      </c>
      <c r="E867" s="5"/>
    </row>
    <row r="868" ht="20" customHeight="1" spans="1:5">
      <c r="A868" s="5">
        <v>865</v>
      </c>
      <c r="B868" s="5" t="s">
        <v>806</v>
      </c>
      <c r="C868" s="5" t="str">
        <f>"符哲俊"</f>
        <v>符哲俊</v>
      </c>
      <c r="D868" s="5" t="s">
        <v>820</v>
      </c>
      <c r="E868" s="5"/>
    </row>
    <row r="869" ht="20" customHeight="1" spans="1:5">
      <c r="A869" s="5">
        <v>866</v>
      </c>
      <c r="B869" s="5" t="s">
        <v>806</v>
      </c>
      <c r="C869" s="5" t="str">
        <f>"李佳"</f>
        <v>李佳</v>
      </c>
      <c r="D869" s="5" t="s">
        <v>821</v>
      </c>
      <c r="E869" s="5"/>
    </row>
    <row r="870" ht="20" customHeight="1" spans="1:5">
      <c r="A870" s="5">
        <v>867</v>
      </c>
      <c r="B870" s="5" t="s">
        <v>806</v>
      </c>
      <c r="C870" s="5" t="str">
        <f>"钱惠扬"</f>
        <v>钱惠扬</v>
      </c>
      <c r="D870" s="5" t="s">
        <v>822</v>
      </c>
      <c r="E870" s="5"/>
    </row>
    <row r="871" ht="20" customHeight="1" spans="1:5">
      <c r="A871" s="5">
        <v>868</v>
      </c>
      <c r="B871" s="5" t="s">
        <v>806</v>
      </c>
      <c r="C871" s="5" t="str">
        <f>"钟莹莹"</f>
        <v>钟莹莹</v>
      </c>
      <c r="D871" s="5" t="s">
        <v>823</v>
      </c>
      <c r="E871" s="5"/>
    </row>
    <row r="872" ht="20" customHeight="1" spans="1:5">
      <c r="A872" s="5">
        <v>869</v>
      </c>
      <c r="B872" s="5" t="s">
        <v>806</v>
      </c>
      <c r="C872" s="5" t="str">
        <f>"陈惠"</f>
        <v>陈惠</v>
      </c>
      <c r="D872" s="5" t="s">
        <v>824</v>
      </c>
      <c r="E872" s="5"/>
    </row>
    <row r="873" ht="20" customHeight="1" spans="1:5">
      <c r="A873" s="5">
        <v>870</v>
      </c>
      <c r="B873" s="5" t="s">
        <v>806</v>
      </c>
      <c r="C873" s="5" t="str">
        <f>"王晓妹"</f>
        <v>王晓妹</v>
      </c>
      <c r="D873" s="5" t="s">
        <v>825</v>
      </c>
      <c r="E873" s="5"/>
    </row>
    <row r="874" ht="20" customHeight="1" spans="1:5">
      <c r="A874" s="5">
        <v>871</v>
      </c>
      <c r="B874" s="5" t="s">
        <v>806</v>
      </c>
      <c r="C874" s="5" t="str">
        <f>"杜鹃琳"</f>
        <v>杜鹃琳</v>
      </c>
      <c r="D874" s="5" t="s">
        <v>826</v>
      </c>
      <c r="E874" s="5"/>
    </row>
    <row r="875" ht="20" customHeight="1" spans="1:5">
      <c r="A875" s="5">
        <v>872</v>
      </c>
      <c r="B875" s="5" t="s">
        <v>806</v>
      </c>
      <c r="C875" s="5" t="str">
        <f>"肖文晓"</f>
        <v>肖文晓</v>
      </c>
      <c r="D875" s="5" t="s">
        <v>827</v>
      </c>
      <c r="E875" s="5"/>
    </row>
    <row r="876" ht="20" customHeight="1" spans="1:5">
      <c r="A876" s="5">
        <v>873</v>
      </c>
      <c r="B876" s="5" t="s">
        <v>806</v>
      </c>
      <c r="C876" s="5" t="str">
        <f>"梁子艺"</f>
        <v>梁子艺</v>
      </c>
      <c r="D876" s="5" t="s">
        <v>828</v>
      </c>
      <c r="E876" s="5"/>
    </row>
    <row r="877" ht="20" customHeight="1" spans="1:5">
      <c r="A877" s="5">
        <v>874</v>
      </c>
      <c r="B877" s="5" t="s">
        <v>806</v>
      </c>
      <c r="C877" s="5" t="str">
        <f>"王曼"</f>
        <v>王曼</v>
      </c>
      <c r="D877" s="5" t="s">
        <v>829</v>
      </c>
      <c r="E877" s="5"/>
    </row>
    <row r="878" ht="20" customHeight="1" spans="1:5">
      <c r="A878" s="5">
        <v>875</v>
      </c>
      <c r="B878" s="5" t="s">
        <v>806</v>
      </c>
      <c r="C878" s="5" t="str">
        <f>"吴亨嘉"</f>
        <v>吴亨嘉</v>
      </c>
      <c r="D878" s="5" t="s">
        <v>830</v>
      </c>
      <c r="E878" s="5"/>
    </row>
    <row r="879" ht="20" customHeight="1" spans="1:5">
      <c r="A879" s="5">
        <v>876</v>
      </c>
      <c r="B879" s="5" t="s">
        <v>806</v>
      </c>
      <c r="C879" s="5" t="str">
        <f>"符丽琼"</f>
        <v>符丽琼</v>
      </c>
      <c r="D879" s="5" t="s">
        <v>831</v>
      </c>
      <c r="E879" s="5"/>
    </row>
    <row r="880" ht="20" customHeight="1" spans="1:5">
      <c r="A880" s="5">
        <v>877</v>
      </c>
      <c r="B880" s="5" t="s">
        <v>806</v>
      </c>
      <c r="C880" s="5" t="str">
        <f>"钟佳"</f>
        <v>钟佳</v>
      </c>
      <c r="D880" s="5" t="s">
        <v>832</v>
      </c>
      <c r="E880" s="5"/>
    </row>
    <row r="881" ht="20" customHeight="1" spans="1:5">
      <c r="A881" s="5">
        <v>878</v>
      </c>
      <c r="B881" s="5" t="s">
        <v>806</v>
      </c>
      <c r="C881" s="5" t="str">
        <f>"周疆红"</f>
        <v>周疆红</v>
      </c>
      <c r="D881" s="5" t="s">
        <v>833</v>
      </c>
      <c r="E881" s="5"/>
    </row>
    <row r="882" ht="20" customHeight="1" spans="1:5">
      <c r="A882" s="5">
        <v>879</v>
      </c>
      <c r="B882" s="5" t="s">
        <v>806</v>
      </c>
      <c r="C882" s="5" t="str">
        <f>"容华丽"</f>
        <v>容华丽</v>
      </c>
      <c r="D882" s="5" t="s">
        <v>484</v>
      </c>
      <c r="E882" s="5"/>
    </row>
    <row r="883" ht="20" customHeight="1" spans="1:5">
      <c r="A883" s="5">
        <v>880</v>
      </c>
      <c r="B883" s="5" t="s">
        <v>806</v>
      </c>
      <c r="C883" s="5" t="str">
        <f>"张惠"</f>
        <v>张惠</v>
      </c>
      <c r="D883" s="5" t="s">
        <v>834</v>
      </c>
      <c r="E883" s="5"/>
    </row>
    <row r="884" ht="20" customHeight="1" spans="1:5">
      <c r="A884" s="5">
        <v>881</v>
      </c>
      <c r="B884" s="5" t="s">
        <v>806</v>
      </c>
      <c r="C884" s="5" t="str">
        <f>"符珍祥"</f>
        <v>符珍祥</v>
      </c>
      <c r="D884" s="5" t="s">
        <v>835</v>
      </c>
      <c r="E884" s="5"/>
    </row>
    <row r="885" ht="20" customHeight="1" spans="1:5">
      <c r="A885" s="5">
        <v>882</v>
      </c>
      <c r="B885" s="5" t="s">
        <v>806</v>
      </c>
      <c r="C885" s="5" t="str">
        <f>"谭焕"</f>
        <v>谭焕</v>
      </c>
      <c r="D885" s="5" t="s">
        <v>836</v>
      </c>
      <c r="E885" s="5"/>
    </row>
    <row r="886" ht="20" customHeight="1" spans="1:5">
      <c r="A886" s="5">
        <v>883</v>
      </c>
      <c r="B886" s="5" t="s">
        <v>806</v>
      </c>
      <c r="C886" s="5" t="str">
        <f>"王芳妮"</f>
        <v>王芳妮</v>
      </c>
      <c r="D886" s="5" t="s">
        <v>32</v>
      </c>
      <c r="E886" s="5"/>
    </row>
    <row r="887" ht="20" customHeight="1" spans="1:5">
      <c r="A887" s="5">
        <v>884</v>
      </c>
      <c r="B887" s="5" t="s">
        <v>806</v>
      </c>
      <c r="C887" s="5" t="str">
        <f>"符莎莎"</f>
        <v>符莎莎</v>
      </c>
      <c r="D887" s="5" t="s">
        <v>554</v>
      </c>
      <c r="E887" s="5"/>
    </row>
    <row r="888" ht="20" customHeight="1" spans="1:5">
      <c r="A888" s="5">
        <v>885</v>
      </c>
      <c r="B888" s="5" t="s">
        <v>806</v>
      </c>
      <c r="C888" s="5" t="str">
        <f>"陈昭明"</f>
        <v>陈昭明</v>
      </c>
      <c r="D888" s="5" t="s">
        <v>837</v>
      </c>
      <c r="E888" s="5"/>
    </row>
    <row r="889" ht="20" customHeight="1" spans="1:5">
      <c r="A889" s="5">
        <v>886</v>
      </c>
      <c r="B889" s="5" t="s">
        <v>806</v>
      </c>
      <c r="C889" s="5" t="str">
        <f>"陈卜志"</f>
        <v>陈卜志</v>
      </c>
      <c r="D889" s="5" t="s">
        <v>838</v>
      </c>
      <c r="E889" s="5"/>
    </row>
    <row r="890" ht="20" customHeight="1" spans="1:5">
      <c r="A890" s="5">
        <v>887</v>
      </c>
      <c r="B890" s="5" t="s">
        <v>806</v>
      </c>
      <c r="C890" s="5" t="str">
        <f>"吴挺慧"</f>
        <v>吴挺慧</v>
      </c>
      <c r="D890" s="5" t="s">
        <v>839</v>
      </c>
      <c r="E890" s="5"/>
    </row>
    <row r="891" ht="20" customHeight="1" spans="1:5">
      <c r="A891" s="5">
        <v>888</v>
      </c>
      <c r="B891" s="5" t="s">
        <v>806</v>
      </c>
      <c r="C891" s="5" t="str">
        <f>"吴清霞"</f>
        <v>吴清霞</v>
      </c>
      <c r="D891" s="5" t="s">
        <v>840</v>
      </c>
      <c r="E891" s="5"/>
    </row>
    <row r="892" ht="20" customHeight="1" spans="1:5">
      <c r="A892" s="5">
        <v>889</v>
      </c>
      <c r="B892" s="5" t="s">
        <v>806</v>
      </c>
      <c r="C892" s="5" t="str">
        <f>"邢茹雪"</f>
        <v>邢茹雪</v>
      </c>
      <c r="D892" s="5" t="s">
        <v>841</v>
      </c>
      <c r="E892" s="5"/>
    </row>
    <row r="893" ht="20" customHeight="1" spans="1:5">
      <c r="A893" s="5">
        <v>890</v>
      </c>
      <c r="B893" s="5" t="s">
        <v>806</v>
      </c>
      <c r="C893" s="5" t="str">
        <f>"陈美凤"</f>
        <v>陈美凤</v>
      </c>
      <c r="D893" s="5" t="s">
        <v>842</v>
      </c>
      <c r="E893" s="5"/>
    </row>
    <row r="894" ht="20" customHeight="1" spans="1:5">
      <c r="A894" s="5">
        <v>891</v>
      </c>
      <c r="B894" s="5" t="s">
        <v>806</v>
      </c>
      <c r="C894" s="5" t="str">
        <f>"陈欢"</f>
        <v>陈欢</v>
      </c>
      <c r="D894" s="5" t="s">
        <v>843</v>
      </c>
      <c r="E894" s="5"/>
    </row>
    <row r="895" ht="20" customHeight="1" spans="1:5">
      <c r="A895" s="5">
        <v>892</v>
      </c>
      <c r="B895" s="5" t="s">
        <v>806</v>
      </c>
      <c r="C895" s="5" t="str">
        <f>"孟纹西"</f>
        <v>孟纹西</v>
      </c>
      <c r="D895" s="5" t="s">
        <v>844</v>
      </c>
      <c r="E895" s="5"/>
    </row>
    <row r="896" ht="20" customHeight="1" spans="1:5">
      <c r="A896" s="5">
        <v>893</v>
      </c>
      <c r="B896" s="5" t="s">
        <v>806</v>
      </c>
      <c r="C896" s="5" t="str">
        <f>"卢传婷"</f>
        <v>卢传婷</v>
      </c>
      <c r="D896" s="5" t="s">
        <v>845</v>
      </c>
      <c r="E896" s="5"/>
    </row>
    <row r="897" ht="20" customHeight="1" spans="1:5">
      <c r="A897" s="5">
        <v>894</v>
      </c>
      <c r="B897" s="5" t="s">
        <v>806</v>
      </c>
      <c r="C897" s="5" t="str">
        <f>"张龙月"</f>
        <v>张龙月</v>
      </c>
      <c r="D897" s="5" t="s">
        <v>846</v>
      </c>
      <c r="E897" s="5"/>
    </row>
    <row r="898" ht="20" customHeight="1" spans="1:5">
      <c r="A898" s="5">
        <v>895</v>
      </c>
      <c r="B898" s="5" t="s">
        <v>806</v>
      </c>
      <c r="C898" s="5" t="str">
        <f>"陈昱"</f>
        <v>陈昱</v>
      </c>
      <c r="D898" s="5" t="s">
        <v>847</v>
      </c>
      <c r="E898" s="5"/>
    </row>
    <row r="899" ht="20" customHeight="1" spans="1:5">
      <c r="A899" s="5">
        <v>896</v>
      </c>
      <c r="B899" s="5" t="s">
        <v>806</v>
      </c>
      <c r="C899" s="5" t="str">
        <f>"曾燕平"</f>
        <v>曾燕平</v>
      </c>
      <c r="D899" s="5" t="s">
        <v>848</v>
      </c>
      <c r="E899" s="5"/>
    </row>
    <row r="900" ht="20" customHeight="1" spans="1:5">
      <c r="A900" s="5">
        <v>897</v>
      </c>
      <c r="B900" s="5" t="s">
        <v>806</v>
      </c>
      <c r="C900" s="5" t="str">
        <f>"蔚晓君"</f>
        <v>蔚晓君</v>
      </c>
      <c r="D900" s="5" t="s">
        <v>849</v>
      </c>
      <c r="E900" s="5"/>
    </row>
    <row r="901" ht="20" customHeight="1" spans="1:5">
      <c r="A901" s="5">
        <v>898</v>
      </c>
      <c r="B901" s="5" t="s">
        <v>806</v>
      </c>
      <c r="C901" s="5" t="str">
        <f>"王心怡"</f>
        <v>王心怡</v>
      </c>
      <c r="D901" s="5" t="s">
        <v>850</v>
      </c>
      <c r="E901" s="5"/>
    </row>
    <row r="902" ht="20" customHeight="1" spans="1:5">
      <c r="A902" s="5">
        <v>899</v>
      </c>
      <c r="B902" s="5" t="s">
        <v>806</v>
      </c>
      <c r="C902" s="5" t="str">
        <f>"陈坚兰"</f>
        <v>陈坚兰</v>
      </c>
      <c r="D902" s="5" t="s">
        <v>851</v>
      </c>
      <c r="E902" s="5"/>
    </row>
    <row r="903" ht="20" customHeight="1" spans="1:5">
      <c r="A903" s="5">
        <v>900</v>
      </c>
      <c r="B903" s="5" t="s">
        <v>806</v>
      </c>
      <c r="C903" s="5" t="str">
        <f>"石翠姑"</f>
        <v>石翠姑</v>
      </c>
      <c r="D903" s="5" t="s">
        <v>49</v>
      </c>
      <c r="E903" s="5"/>
    </row>
    <row r="904" ht="20" customHeight="1" spans="1:5">
      <c r="A904" s="5">
        <v>901</v>
      </c>
      <c r="B904" s="5" t="s">
        <v>806</v>
      </c>
      <c r="C904" s="5" t="str">
        <f>"黄秋阳"</f>
        <v>黄秋阳</v>
      </c>
      <c r="D904" s="5" t="s">
        <v>852</v>
      </c>
      <c r="E904" s="5"/>
    </row>
    <row r="905" ht="20" customHeight="1" spans="1:5">
      <c r="A905" s="5">
        <v>902</v>
      </c>
      <c r="B905" s="5" t="s">
        <v>806</v>
      </c>
      <c r="C905" s="5" t="str">
        <f>"郑雪"</f>
        <v>郑雪</v>
      </c>
      <c r="D905" s="5" t="s">
        <v>853</v>
      </c>
      <c r="E905" s="5"/>
    </row>
    <row r="906" ht="20" customHeight="1" spans="1:5">
      <c r="A906" s="5">
        <v>903</v>
      </c>
      <c r="B906" s="5" t="s">
        <v>806</v>
      </c>
      <c r="C906" s="5" t="str">
        <f>"陈柳艳"</f>
        <v>陈柳艳</v>
      </c>
      <c r="D906" s="5" t="s">
        <v>854</v>
      </c>
      <c r="E906" s="5"/>
    </row>
    <row r="907" ht="20" customHeight="1" spans="1:5">
      <c r="A907" s="5">
        <v>904</v>
      </c>
      <c r="B907" s="5" t="s">
        <v>806</v>
      </c>
      <c r="C907" s="5" t="str">
        <f>"林树园"</f>
        <v>林树园</v>
      </c>
      <c r="D907" s="5" t="s">
        <v>855</v>
      </c>
      <c r="E907" s="5"/>
    </row>
    <row r="908" ht="20" customHeight="1" spans="1:5">
      <c r="A908" s="5">
        <v>905</v>
      </c>
      <c r="B908" s="5" t="s">
        <v>806</v>
      </c>
      <c r="C908" s="5" t="str">
        <f>"饶环"</f>
        <v>饶环</v>
      </c>
      <c r="D908" s="5" t="s">
        <v>856</v>
      </c>
      <c r="E908" s="5"/>
    </row>
    <row r="909" ht="20" customHeight="1" spans="1:5">
      <c r="A909" s="5">
        <v>906</v>
      </c>
      <c r="B909" s="5" t="s">
        <v>806</v>
      </c>
      <c r="C909" s="5" t="str">
        <f>"陈滢滢"</f>
        <v>陈滢滢</v>
      </c>
      <c r="D909" s="5" t="s">
        <v>857</v>
      </c>
      <c r="E909" s="5"/>
    </row>
    <row r="910" ht="20" customHeight="1" spans="1:5">
      <c r="A910" s="5">
        <v>907</v>
      </c>
      <c r="B910" s="5" t="s">
        <v>806</v>
      </c>
      <c r="C910" s="5" t="str">
        <f>"吴梦欣"</f>
        <v>吴梦欣</v>
      </c>
      <c r="D910" s="5" t="s">
        <v>858</v>
      </c>
      <c r="E910" s="5"/>
    </row>
    <row r="911" ht="20" customHeight="1" spans="1:5">
      <c r="A911" s="5">
        <v>908</v>
      </c>
      <c r="B911" s="5" t="s">
        <v>806</v>
      </c>
      <c r="C911" s="5" t="str">
        <f>"舒震旻"</f>
        <v>舒震旻</v>
      </c>
      <c r="D911" s="5" t="s">
        <v>859</v>
      </c>
      <c r="E911" s="5"/>
    </row>
    <row r="912" ht="20" customHeight="1" spans="1:5">
      <c r="A912" s="5">
        <v>909</v>
      </c>
      <c r="B912" s="5" t="s">
        <v>806</v>
      </c>
      <c r="C912" s="5" t="str">
        <f>"张庆"</f>
        <v>张庆</v>
      </c>
      <c r="D912" s="5" t="s">
        <v>860</v>
      </c>
      <c r="E912" s="5"/>
    </row>
    <row r="913" ht="20" customHeight="1" spans="1:5">
      <c r="A913" s="5">
        <v>910</v>
      </c>
      <c r="B913" s="5" t="s">
        <v>806</v>
      </c>
      <c r="C913" s="5" t="str">
        <f>"庄秋香"</f>
        <v>庄秋香</v>
      </c>
      <c r="D913" s="5" t="s">
        <v>861</v>
      </c>
      <c r="E913" s="5"/>
    </row>
    <row r="914" ht="20" customHeight="1" spans="1:5">
      <c r="A914" s="5">
        <v>911</v>
      </c>
      <c r="B914" s="5" t="s">
        <v>806</v>
      </c>
      <c r="C914" s="5" t="str">
        <f>"李政法"</f>
        <v>李政法</v>
      </c>
      <c r="D914" s="5" t="s">
        <v>862</v>
      </c>
      <c r="E914" s="5"/>
    </row>
    <row r="915" ht="20" customHeight="1" spans="1:5">
      <c r="A915" s="5">
        <v>912</v>
      </c>
      <c r="B915" s="5" t="s">
        <v>806</v>
      </c>
      <c r="C915" s="5" t="str">
        <f>"郭冬雪"</f>
        <v>郭冬雪</v>
      </c>
      <c r="D915" s="5" t="s">
        <v>863</v>
      </c>
      <c r="E915" s="5"/>
    </row>
    <row r="916" ht="20" customHeight="1" spans="1:5">
      <c r="A916" s="5">
        <v>913</v>
      </c>
      <c r="B916" s="5" t="s">
        <v>806</v>
      </c>
      <c r="C916" s="5" t="str">
        <f>"符广麦"</f>
        <v>符广麦</v>
      </c>
      <c r="D916" s="5" t="s">
        <v>864</v>
      </c>
      <c r="E916" s="5"/>
    </row>
    <row r="917" ht="20" customHeight="1" spans="1:5">
      <c r="A917" s="5">
        <v>914</v>
      </c>
      <c r="B917" s="5" t="s">
        <v>806</v>
      </c>
      <c r="C917" s="5" t="str">
        <f>"王英花"</f>
        <v>王英花</v>
      </c>
      <c r="D917" s="5" t="s">
        <v>865</v>
      </c>
      <c r="E917" s="5"/>
    </row>
    <row r="918" ht="20" customHeight="1" spans="1:5">
      <c r="A918" s="5">
        <v>915</v>
      </c>
      <c r="B918" s="5" t="s">
        <v>806</v>
      </c>
      <c r="C918" s="5" t="str">
        <f>"陈凉"</f>
        <v>陈凉</v>
      </c>
      <c r="D918" s="5" t="s">
        <v>516</v>
      </c>
      <c r="E918" s="5"/>
    </row>
    <row r="919" ht="20" customHeight="1" spans="1:5">
      <c r="A919" s="5">
        <v>916</v>
      </c>
      <c r="B919" s="5" t="s">
        <v>806</v>
      </c>
      <c r="C919" s="5" t="str">
        <f>"梁可"</f>
        <v>梁可</v>
      </c>
      <c r="D919" s="5" t="s">
        <v>866</v>
      </c>
      <c r="E919" s="5"/>
    </row>
    <row r="920" ht="20" customHeight="1" spans="1:5">
      <c r="A920" s="5">
        <v>917</v>
      </c>
      <c r="B920" s="5" t="s">
        <v>806</v>
      </c>
      <c r="C920" s="5" t="str">
        <f>"符皓玲"</f>
        <v>符皓玲</v>
      </c>
      <c r="D920" s="5" t="s">
        <v>867</v>
      </c>
      <c r="E920" s="5"/>
    </row>
    <row r="921" ht="20" customHeight="1" spans="1:5">
      <c r="A921" s="5">
        <v>918</v>
      </c>
      <c r="B921" s="5" t="s">
        <v>806</v>
      </c>
      <c r="C921" s="5" t="str">
        <f>"符金玉"</f>
        <v>符金玉</v>
      </c>
      <c r="D921" s="5" t="s">
        <v>868</v>
      </c>
      <c r="E921" s="5"/>
    </row>
    <row r="922" ht="20" customHeight="1" spans="1:5">
      <c r="A922" s="5">
        <v>919</v>
      </c>
      <c r="B922" s="5" t="s">
        <v>806</v>
      </c>
      <c r="C922" s="5" t="str">
        <f>"罗崇喜"</f>
        <v>罗崇喜</v>
      </c>
      <c r="D922" s="5" t="s">
        <v>869</v>
      </c>
      <c r="E922" s="5"/>
    </row>
    <row r="923" ht="20" customHeight="1" spans="1:5">
      <c r="A923" s="5">
        <v>920</v>
      </c>
      <c r="B923" s="5" t="s">
        <v>806</v>
      </c>
      <c r="C923" s="5" t="str">
        <f>"高元浩"</f>
        <v>高元浩</v>
      </c>
      <c r="D923" s="5" t="s">
        <v>870</v>
      </c>
      <c r="E923" s="5"/>
    </row>
    <row r="924" ht="20" customHeight="1" spans="1:5">
      <c r="A924" s="5">
        <v>921</v>
      </c>
      <c r="B924" s="5" t="s">
        <v>806</v>
      </c>
      <c r="C924" s="5" t="str">
        <f>"郭教妹"</f>
        <v>郭教妹</v>
      </c>
      <c r="D924" s="5" t="s">
        <v>871</v>
      </c>
      <c r="E924" s="5"/>
    </row>
    <row r="925" ht="20" customHeight="1" spans="1:5">
      <c r="A925" s="5">
        <v>922</v>
      </c>
      <c r="B925" s="5" t="s">
        <v>872</v>
      </c>
      <c r="C925" s="5" t="str">
        <f>"周春花"</f>
        <v>周春花</v>
      </c>
      <c r="D925" s="5" t="s">
        <v>873</v>
      </c>
      <c r="E925" s="5"/>
    </row>
    <row r="926" ht="20" customHeight="1" spans="1:5">
      <c r="A926" s="5">
        <v>923</v>
      </c>
      <c r="B926" s="5" t="s">
        <v>872</v>
      </c>
      <c r="C926" s="5" t="str">
        <f>"谢瑞婵"</f>
        <v>谢瑞婵</v>
      </c>
      <c r="D926" s="5" t="s">
        <v>874</v>
      </c>
      <c r="E926" s="5"/>
    </row>
    <row r="927" ht="20" customHeight="1" spans="1:5">
      <c r="A927" s="5">
        <v>924</v>
      </c>
      <c r="B927" s="5" t="s">
        <v>872</v>
      </c>
      <c r="C927" s="5" t="str">
        <f>"范宇航"</f>
        <v>范宇航</v>
      </c>
      <c r="D927" s="5" t="s">
        <v>875</v>
      </c>
      <c r="E927" s="5"/>
    </row>
    <row r="928" ht="20" customHeight="1" spans="1:5">
      <c r="A928" s="5">
        <v>925</v>
      </c>
      <c r="B928" s="5" t="s">
        <v>872</v>
      </c>
      <c r="C928" s="5" t="str">
        <f>"王紫薇"</f>
        <v>王紫薇</v>
      </c>
      <c r="D928" s="5" t="s">
        <v>876</v>
      </c>
      <c r="E928" s="5"/>
    </row>
    <row r="929" ht="20" customHeight="1" spans="1:5">
      <c r="A929" s="5">
        <v>926</v>
      </c>
      <c r="B929" s="5" t="s">
        <v>872</v>
      </c>
      <c r="C929" s="5" t="str">
        <f>"黎智敏"</f>
        <v>黎智敏</v>
      </c>
      <c r="D929" s="5" t="s">
        <v>877</v>
      </c>
      <c r="E929" s="5"/>
    </row>
    <row r="930" ht="20" customHeight="1" spans="1:5">
      <c r="A930" s="5">
        <v>927</v>
      </c>
      <c r="B930" s="5" t="s">
        <v>872</v>
      </c>
      <c r="C930" s="5" t="str">
        <f>"陈灵婵"</f>
        <v>陈灵婵</v>
      </c>
      <c r="D930" s="5" t="s">
        <v>596</v>
      </c>
      <c r="E930" s="5"/>
    </row>
    <row r="931" ht="20" customHeight="1" spans="1:5">
      <c r="A931" s="5">
        <v>928</v>
      </c>
      <c r="B931" s="5" t="s">
        <v>872</v>
      </c>
      <c r="C931" s="5" t="str">
        <f>"邢维妃"</f>
        <v>邢维妃</v>
      </c>
      <c r="D931" s="5" t="s">
        <v>878</v>
      </c>
      <c r="E931" s="5"/>
    </row>
    <row r="932" ht="20" customHeight="1" spans="1:5">
      <c r="A932" s="5">
        <v>929</v>
      </c>
      <c r="B932" s="5" t="s">
        <v>872</v>
      </c>
      <c r="C932" s="5" t="str">
        <f>"赖怡静"</f>
        <v>赖怡静</v>
      </c>
      <c r="D932" s="5" t="s">
        <v>879</v>
      </c>
      <c r="E932" s="5"/>
    </row>
    <row r="933" ht="20" customHeight="1" spans="1:5">
      <c r="A933" s="5">
        <v>930</v>
      </c>
      <c r="B933" s="5" t="s">
        <v>872</v>
      </c>
      <c r="C933" s="5" t="str">
        <f>"李香妹"</f>
        <v>李香妹</v>
      </c>
      <c r="D933" s="5" t="s">
        <v>880</v>
      </c>
      <c r="E933" s="5"/>
    </row>
    <row r="934" ht="20" customHeight="1" spans="1:5">
      <c r="A934" s="5">
        <v>931</v>
      </c>
      <c r="B934" s="5" t="s">
        <v>872</v>
      </c>
      <c r="C934" s="5" t="str">
        <f>"王汝兰"</f>
        <v>王汝兰</v>
      </c>
      <c r="D934" s="5" t="s">
        <v>881</v>
      </c>
      <c r="E934" s="5"/>
    </row>
    <row r="935" ht="20" customHeight="1" spans="1:5">
      <c r="A935" s="5">
        <v>932</v>
      </c>
      <c r="B935" s="5" t="s">
        <v>872</v>
      </c>
      <c r="C935" s="5" t="str">
        <f>"林秋琼"</f>
        <v>林秋琼</v>
      </c>
      <c r="D935" s="5" t="s">
        <v>882</v>
      </c>
      <c r="E935" s="5"/>
    </row>
    <row r="936" ht="20" customHeight="1" spans="1:5">
      <c r="A936" s="5">
        <v>933</v>
      </c>
      <c r="B936" s="5" t="s">
        <v>872</v>
      </c>
      <c r="C936" s="5" t="str">
        <f>"羊金丹"</f>
        <v>羊金丹</v>
      </c>
      <c r="D936" s="5" t="s">
        <v>883</v>
      </c>
      <c r="E936" s="5"/>
    </row>
    <row r="937" ht="20" customHeight="1" spans="1:5">
      <c r="A937" s="5">
        <v>934</v>
      </c>
      <c r="B937" s="5" t="s">
        <v>872</v>
      </c>
      <c r="C937" s="5" t="str">
        <f>"周仍菊"</f>
        <v>周仍菊</v>
      </c>
      <c r="D937" s="5" t="s">
        <v>884</v>
      </c>
      <c r="E937" s="5"/>
    </row>
    <row r="938" ht="20" customHeight="1" spans="1:5">
      <c r="A938" s="5">
        <v>935</v>
      </c>
      <c r="B938" s="5" t="s">
        <v>872</v>
      </c>
      <c r="C938" s="5" t="str">
        <f>"曾春波"</f>
        <v>曾春波</v>
      </c>
      <c r="D938" s="5" t="s">
        <v>885</v>
      </c>
      <c r="E938" s="5"/>
    </row>
    <row r="939" ht="20" customHeight="1" spans="1:5">
      <c r="A939" s="5">
        <v>936</v>
      </c>
      <c r="B939" s="5" t="s">
        <v>872</v>
      </c>
      <c r="C939" s="5" t="str">
        <f>"羊阿玲"</f>
        <v>羊阿玲</v>
      </c>
      <c r="D939" s="5" t="s">
        <v>886</v>
      </c>
      <c r="E939" s="5"/>
    </row>
    <row r="940" ht="20" customHeight="1" spans="1:5">
      <c r="A940" s="5">
        <v>937</v>
      </c>
      <c r="B940" s="5" t="s">
        <v>872</v>
      </c>
      <c r="C940" s="5" t="str">
        <f>"何家日"</f>
        <v>何家日</v>
      </c>
      <c r="D940" s="5" t="s">
        <v>887</v>
      </c>
      <c r="E940" s="5"/>
    </row>
    <row r="941" ht="20" customHeight="1" spans="1:5">
      <c r="A941" s="5">
        <v>938</v>
      </c>
      <c r="B941" s="5" t="s">
        <v>872</v>
      </c>
      <c r="C941" s="5" t="str">
        <f>"文礼幸"</f>
        <v>文礼幸</v>
      </c>
      <c r="D941" s="5" t="s">
        <v>254</v>
      </c>
      <c r="E941" s="5"/>
    </row>
    <row r="942" ht="20" customHeight="1" spans="1:5">
      <c r="A942" s="5">
        <v>939</v>
      </c>
      <c r="B942" s="5" t="s">
        <v>872</v>
      </c>
      <c r="C942" s="5" t="str">
        <f>"梁毓梓"</f>
        <v>梁毓梓</v>
      </c>
      <c r="D942" s="5" t="s">
        <v>888</v>
      </c>
      <c r="E942" s="5"/>
    </row>
    <row r="943" ht="20" customHeight="1" spans="1:5">
      <c r="A943" s="5">
        <v>940</v>
      </c>
      <c r="B943" s="5" t="s">
        <v>872</v>
      </c>
      <c r="C943" s="5" t="str">
        <f>"李荔芬"</f>
        <v>李荔芬</v>
      </c>
      <c r="D943" s="5" t="s">
        <v>889</v>
      </c>
      <c r="E943" s="5"/>
    </row>
    <row r="944" ht="20" customHeight="1" spans="1:5">
      <c r="A944" s="5">
        <v>941</v>
      </c>
      <c r="B944" s="5" t="s">
        <v>872</v>
      </c>
      <c r="C944" s="5" t="str">
        <f>"陈凤娟"</f>
        <v>陈凤娟</v>
      </c>
      <c r="D944" s="5" t="s">
        <v>890</v>
      </c>
      <c r="E944" s="5"/>
    </row>
    <row r="945" ht="20" customHeight="1" spans="1:5">
      <c r="A945" s="5">
        <v>942</v>
      </c>
      <c r="B945" s="5" t="s">
        <v>872</v>
      </c>
      <c r="C945" s="5" t="str">
        <f>"邹艺荣"</f>
        <v>邹艺荣</v>
      </c>
      <c r="D945" s="5" t="s">
        <v>891</v>
      </c>
      <c r="E945" s="5"/>
    </row>
    <row r="946" ht="20" customHeight="1" spans="1:5">
      <c r="A946" s="5">
        <v>943</v>
      </c>
      <c r="B946" s="5" t="s">
        <v>872</v>
      </c>
      <c r="C946" s="5" t="str">
        <f>"李莉芝"</f>
        <v>李莉芝</v>
      </c>
      <c r="D946" s="5" t="s">
        <v>892</v>
      </c>
      <c r="E946" s="5"/>
    </row>
  </sheetData>
  <autoFilter xmlns:etc="http://www.wps.cn/officeDocument/2017/etCustomData" ref="A3:D946" etc:filterBottomFollowUsedRange="0">
    <sortState ref="A3:D946">
      <sortCondition ref="A1"/>
    </sortState>
    <extLst/>
  </autoFilter>
  <mergeCells count="1">
    <mergeCell ref="A2:E2"/>
  </mergeCells>
  <pageMargins left="0.948611111111111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9509_6a8d5f32d2145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2026-08-25T09:26:00Z</dcterms:created>
  <dcterms:modified xsi:type="dcterms:W3CDTF">2026-08-26T00:59:13Z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C364D5F83FF94AEF8E613FB9C99DDF5F_13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